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form" sheetId="1" r:id="rId1"/>
    <sheet name="ÜRETİM" sheetId="2" r:id="rId2"/>
    <sheet name="KAPI" sheetId="3" r:id="rId3"/>
    <sheet name="CNC" sheetId="4" r:id="rId4"/>
  </sheets>
  <definedNames>
    <definedName name="_xlnm.Print_Area" localSheetId="3">'CNC'!$A$1:$P$32</definedName>
    <definedName name="_xlnm.Print_Area" localSheetId="0">'form'!$A$1:$P$43</definedName>
    <definedName name="_xlnm.Print_Area" localSheetId="1">'ÜRETİM'!$A$1:$P$43</definedName>
  </definedNames>
  <calcPr fullCalcOnLoad="1"/>
</workbook>
</file>

<file path=xl/sharedStrings.xml><?xml version="1.0" encoding="utf-8"?>
<sst xmlns="http://schemas.openxmlformats.org/spreadsheetml/2006/main" count="620" uniqueCount="306">
  <si>
    <t>MODEL</t>
  </si>
  <si>
    <t>RENK</t>
  </si>
  <si>
    <t>BOY</t>
  </si>
  <si>
    <t>ADET</t>
  </si>
  <si>
    <t>KASA</t>
  </si>
  <si>
    <t>GENİŞLİĞİ</t>
  </si>
  <si>
    <t>CAMSIZ</t>
  </si>
  <si>
    <t>TOPLAM</t>
  </si>
  <si>
    <t>CAMLI</t>
  </si>
  <si>
    <t>MENTEŞE RENGİ</t>
  </si>
  <si>
    <t>ALTIN</t>
  </si>
  <si>
    <t>SATEN</t>
  </si>
  <si>
    <t>FİYATI</t>
  </si>
  <si>
    <t>S.NO</t>
  </si>
  <si>
    <t>SEVK ADRESİ</t>
  </si>
  <si>
    <t>TOPLAM FİYATI</t>
  </si>
  <si>
    <t xml:space="preserve">EN </t>
  </si>
  <si>
    <t>( CM )</t>
  </si>
  <si>
    <t>SİPARİŞ NO     :</t>
  </si>
  <si>
    <t>SİPARİŞİ VEREN FİRMA ( KAŞE - İMZA )</t>
  </si>
  <si>
    <t>KİLİT SİSTEMİ</t>
  </si>
  <si>
    <t>( WC - ODA )</t>
  </si>
  <si>
    <t>MÜŞTERİ ÖZEL TALEPLERİ</t>
  </si>
  <si>
    <t>İŞ BÖLÜMLERİ</t>
  </si>
  <si>
    <t>İSİM</t>
  </si>
  <si>
    <t>HATA YAPAN</t>
  </si>
  <si>
    <t>HATA BULAN</t>
  </si>
  <si>
    <t>HATA SEBEBİ</t>
  </si>
  <si>
    <t>TARİH</t>
  </si>
  <si>
    <t>İMZA</t>
  </si>
  <si>
    <t>KESİM</t>
  </si>
  <si>
    <t>PRES</t>
  </si>
  <si>
    <t>CNC</t>
  </si>
  <si>
    <t>ZIMPARA</t>
  </si>
  <si>
    <t>BALON PRESÇİ</t>
  </si>
  <si>
    <t>EBATLAMA</t>
  </si>
  <si>
    <t>PAKETLEME</t>
  </si>
  <si>
    <t>KALİTE KONTROL</t>
  </si>
  <si>
    <t>SEVKİYAT</t>
  </si>
  <si>
    <t>MÜŞTERİ ADI</t>
  </si>
  <si>
    <t>SİPARİŞ NO</t>
  </si>
  <si>
    <t>SİPARİŞ TARİHİ</t>
  </si>
  <si>
    <t>SEVK TARİHİ</t>
  </si>
  <si>
    <t>ALINAN ÖLÇÜ</t>
  </si>
  <si>
    <t>ÖZELLİKLER</t>
  </si>
  <si>
    <t xml:space="preserve">KASA  KESİM </t>
  </si>
  <si>
    <t>KANAT KESİM</t>
  </si>
  <si>
    <t>BAŞLIK KESİM</t>
  </si>
  <si>
    <t>KASA NET</t>
  </si>
  <si>
    <t>KANAT NET</t>
  </si>
  <si>
    <t>BAŞLIK NET</t>
  </si>
  <si>
    <t>PERVAZ NET</t>
  </si>
  <si>
    <t>TAÇ NET</t>
  </si>
  <si>
    <t>EN</t>
  </si>
  <si>
    <t>DERİNLİK</t>
  </si>
  <si>
    <t>YAN PERVAZ</t>
  </si>
  <si>
    <t>BAŞLIK</t>
  </si>
  <si>
    <t>ODA</t>
  </si>
  <si>
    <t>İMALAT SORUMLUSU</t>
  </si>
  <si>
    <t>PAKETLEME SORUMLUSU</t>
  </si>
  <si>
    <t>MENTEŞE ADEDİ</t>
  </si>
  <si>
    <t>PVC SORUMLUSU</t>
  </si>
  <si>
    <t>TESLİM ALAN</t>
  </si>
  <si>
    <t>KİLİT ADEDİ</t>
  </si>
  <si>
    <t>WC</t>
  </si>
  <si>
    <t>AÇIKLAMA</t>
  </si>
  <si>
    <t>CNC SORUMLUSU</t>
  </si>
  <si>
    <t>CİNSİ</t>
  </si>
  <si>
    <t>ÜRÜN</t>
  </si>
  <si>
    <t>SİPARİŞ NO :</t>
  </si>
  <si>
    <t>SİPARİŞ TARİHİ:</t>
  </si>
  <si>
    <t>SEVK TARİHİ    :</t>
  </si>
  <si>
    <t>BOYU</t>
  </si>
  <si>
    <t xml:space="preserve">ENİ </t>
  </si>
  <si>
    <t>SİPARİŞİ VEREN FİRMA ( KAŞE-İMZA )</t>
  </si>
  <si>
    <t>MÜŞTERİ TEMSİLCİSİ</t>
  </si>
  <si>
    <t>NOT : KÖPÜK PAYINI DÜŞTÜKTEN SONRA NET KASA ÖLÇÜLERİNİZİ ONLİNE İNTERNET ARACILIĞI İLE VERDİĞİNİZ ZAMAN, TÜM SİPARİŞLERİNİZ SON HALİYLE TEYİD EDİLMİŞ KABUL EDİLEREK, ÜRETİME VERİLMEKTEDİR.</t>
  </si>
  <si>
    <t>FİYATI-TL</t>
  </si>
  <si>
    <t>SİPARİŞİ ALAN</t>
  </si>
  <si>
    <t xml:space="preserve">SİPARİŞİ ALAN </t>
  </si>
  <si>
    <t>PERVAZ NO</t>
  </si>
  <si>
    <t>PERVAZ</t>
  </si>
  <si>
    <t>BY 101</t>
  </si>
  <si>
    <t>BY 102</t>
  </si>
  <si>
    <t>BY 103</t>
  </si>
  <si>
    <t>BY 104</t>
  </si>
  <si>
    <t>BY 105</t>
  </si>
  <si>
    <t>BY 106</t>
  </si>
  <si>
    <t>BY 107</t>
  </si>
  <si>
    <t>BY 108</t>
  </si>
  <si>
    <t>BY 109</t>
  </si>
  <si>
    <t>BY 110</t>
  </si>
  <si>
    <t>BY 111</t>
  </si>
  <si>
    <t>BY 112</t>
  </si>
  <si>
    <t>BY 113</t>
  </si>
  <si>
    <t>BY 114</t>
  </si>
  <si>
    <t>BY 115</t>
  </si>
  <si>
    <t>BY 116</t>
  </si>
  <si>
    <t>BY 117</t>
  </si>
  <si>
    <t>BY 118</t>
  </si>
  <si>
    <t>BY 119</t>
  </si>
  <si>
    <t>BY 120</t>
  </si>
  <si>
    <t>BY 121</t>
  </si>
  <si>
    <t>BY 122</t>
  </si>
  <si>
    <t>BY 123</t>
  </si>
  <si>
    <t>BY 124</t>
  </si>
  <si>
    <t>BY 125</t>
  </si>
  <si>
    <t>BY 126</t>
  </si>
  <si>
    <t>BY 127</t>
  </si>
  <si>
    <t>BY 128</t>
  </si>
  <si>
    <t>BY 129</t>
  </si>
  <si>
    <t>BY 130</t>
  </si>
  <si>
    <t>BY 131</t>
  </si>
  <si>
    <t>BY 132</t>
  </si>
  <si>
    <t>BY 133</t>
  </si>
  <si>
    <t>BY 134</t>
  </si>
  <si>
    <t>BY 135</t>
  </si>
  <si>
    <t>BY 136</t>
  </si>
  <si>
    <t>BY 137</t>
  </si>
  <si>
    <t>BY 138</t>
  </si>
  <si>
    <t>BY 139</t>
  </si>
  <si>
    <t>BY 140</t>
  </si>
  <si>
    <t>BY 141</t>
  </si>
  <si>
    <t>BY 142</t>
  </si>
  <si>
    <t>BY 143</t>
  </si>
  <si>
    <t>BY 144</t>
  </si>
  <si>
    <t>BY 145</t>
  </si>
  <si>
    <t>BY 146</t>
  </si>
  <si>
    <t>BY 147</t>
  </si>
  <si>
    <t>BY 148</t>
  </si>
  <si>
    <t>BY 149</t>
  </si>
  <si>
    <t>BY 150</t>
  </si>
  <si>
    <t>BY 151</t>
  </si>
  <si>
    <t>BY 152</t>
  </si>
  <si>
    <t>BY 153</t>
  </si>
  <si>
    <t>BY 154</t>
  </si>
  <si>
    <t>BY 155</t>
  </si>
  <si>
    <t>BY 156</t>
  </si>
  <si>
    <t>BY 157</t>
  </si>
  <si>
    <t>BY 158</t>
  </si>
  <si>
    <t>BY 159</t>
  </si>
  <si>
    <t>BY 160</t>
  </si>
  <si>
    <t>BY 161</t>
  </si>
  <si>
    <t>BY 162</t>
  </si>
  <si>
    <t>BY 163</t>
  </si>
  <si>
    <t>BY 164</t>
  </si>
  <si>
    <t>BY 165</t>
  </si>
  <si>
    <t>BY 166</t>
  </si>
  <si>
    <t>BY 167</t>
  </si>
  <si>
    <t>BY 168</t>
  </si>
  <si>
    <t>BY 169</t>
  </si>
  <si>
    <t>BY 170</t>
  </si>
  <si>
    <t>BY 171</t>
  </si>
  <si>
    <t>BY 172</t>
  </si>
  <si>
    <t>BY 173</t>
  </si>
  <si>
    <t>BY 174</t>
  </si>
  <si>
    <t>BY 175</t>
  </si>
  <si>
    <t>BY 176</t>
  </si>
  <si>
    <t>BY 177</t>
  </si>
  <si>
    <t>BY 178</t>
  </si>
  <si>
    <t>BY 179</t>
  </si>
  <si>
    <t>BY 180</t>
  </si>
  <si>
    <t>BY 181</t>
  </si>
  <si>
    <t>BY 182</t>
  </si>
  <si>
    <t>BY 183</t>
  </si>
  <si>
    <t>BY 184</t>
  </si>
  <si>
    <t>BY 185</t>
  </si>
  <si>
    <t>BY 186</t>
  </si>
  <si>
    <t>BY 187</t>
  </si>
  <si>
    <t>BY 188</t>
  </si>
  <si>
    <t>BY 189</t>
  </si>
  <si>
    <t>BY 190</t>
  </si>
  <si>
    <t>BY 191</t>
  </si>
  <si>
    <t>BY 192</t>
  </si>
  <si>
    <t>BY 193</t>
  </si>
  <si>
    <t>BY 194</t>
  </si>
  <si>
    <t>BY 195</t>
  </si>
  <si>
    <t>BY 196</t>
  </si>
  <si>
    <t>BY 197</t>
  </si>
  <si>
    <t>BY 198</t>
  </si>
  <si>
    <t>BY 199</t>
  </si>
  <si>
    <t>BY 200</t>
  </si>
  <si>
    <t>BY 201</t>
  </si>
  <si>
    <t>BY 202</t>
  </si>
  <si>
    <t>BY 203</t>
  </si>
  <si>
    <t>BY 204</t>
  </si>
  <si>
    <t>BY 205</t>
  </si>
  <si>
    <t>BY 206</t>
  </si>
  <si>
    <t>BY 207</t>
  </si>
  <si>
    <t>BY 208</t>
  </si>
  <si>
    <t>BY 209</t>
  </si>
  <si>
    <t>BY 210</t>
  </si>
  <si>
    <t>BY 211</t>
  </si>
  <si>
    <t>BY 212</t>
  </si>
  <si>
    <t>BY 213</t>
  </si>
  <si>
    <t>BY 214</t>
  </si>
  <si>
    <t>BY 215</t>
  </si>
  <si>
    <t>BY 216</t>
  </si>
  <si>
    <t>BY 217</t>
  </si>
  <si>
    <t>BY 218</t>
  </si>
  <si>
    <t>BY 219</t>
  </si>
  <si>
    <t>BY 220</t>
  </si>
  <si>
    <t>BY 221</t>
  </si>
  <si>
    <t>BY 222</t>
  </si>
  <si>
    <t>BY 223</t>
  </si>
  <si>
    <t>BY 224</t>
  </si>
  <si>
    <t>BY 225</t>
  </si>
  <si>
    <t>BY 226</t>
  </si>
  <si>
    <t>BY 227</t>
  </si>
  <si>
    <t>BY 228</t>
  </si>
  <si>
    <t>BY 229</t>
  </si>
  <si>
    <t>BY 230</t>
  </si>
  <si>
    <t>BY 231</t>
  </si>
  <si>
    <t>BY 232</t>
  </si>
  <si>
    <t>BY 233</t>
  </si>
  <si>
    <t>BY 234</t>
  </si>
  <si>
    <t>BY 235</t>
  </si>
  <si>
    <t>BY 236</t>
  </si>
  <si>
    <t>BY 237</t>
  </si>
  <si>
    <t>BY 238</t>
  </si>
  <si>
    <t>BY 239</t>
  </si>
  <si>
    <t>BY 240</t>
  </si>
  <si>
    <t>BY 241</t>
  </si>
  <si>
    <t>BY 242</t>
  </si>
  <si>
    <t>BY 243</t>
  </si>
  <si>
    <t>BY 244</t>
  </si>
  <si>
    <t>BY 245</t>
  </si>
  <si>
    <t>BY 246</t>
  </si>
  <si>
    <t>BY 247</t>
  </si>
  <si>
    <t>BY 248</t>
  </si>
  <si>
    <t>BY 249</t>
  </si>
  <si>
    <t>BY 250</t>
  </si>
  <si>
    <t>BY 251</t>
  </si>
  <si>
    <t>BY 252</t>
  </si>
  <si>
    <t>BY 253</t>
  </si>
  <si>
    <t>BY 254</t>
  </si>
  <si>
    <t>BY 255</t>
  </si>
  <si>
    <t>BY 256</t>
  </si>
  <si>
    <t>BY 257</t>
  </si>
  <si>
    <t>BY 258</t>
  </si>
  <si>
    <t>BY 259</t>
  </si>
  <si>
    <t>BY 260</t>
  </si>
  <si>
    <t>BY 261</t>
  </si>
  <si>
    <t>BY 262</t>
  </si>
  <si>
    <t>BY 263</t>
  </si>
  <si>
    <t>BY 264</t>
  </si>
  <si>
    <t>BY 265</t>
  </si>
  <si>
    <t>BY 266</t>
  </si>
  <si>
    <t>BY 267</t>
  </si>
  <si>
    <t>BY 268</t>
  </si>
  <si>
    <t>BY 269</t>
  </si>
  <si>
    <t>BY 270</t>
  </si>
  <si>
    <t>BY 271</t>
  </si>
  <si>
    <t>BY 272</t>
  </si>
  <si>
    <t>BY 273</t>
  </si>
  <si>
    <t>BY 274</t>
  </si>
  <si>
    <t>BY 275</t>
  </si>
  <si>
    <t>BY 276</t>
  </si>
  <si>
    <t>BY 277</t>
  </si>
  <si>
    <t>BY 278</t>
  </si>
  <si>
    <t>BY 279</t>
  </si>
  <si>
    <t>BY 280</t>
  </si>
  <si>
    <t>BY 281</t>
  </si>
  <si>
    <t>BY 282</t>
  </si>
  <si>
    <t>BY 283</t>
  </si>
  <si>
    <t>BY 284</t>
  </si>
  <si>
    <t>BY 285</t>
  </si>
  <si>
    <t>BY 286</t>
  </si>
  <si>
    <t>BY 287</t>
  </si>
  <si>
    <t>BY 288</t>
  </si>
  <si>
    <t>BY 289</t>
  </si>
  <si>
    <t>BY 290</t>
  </si>
  <si>
    <t>BY 291</t>
  </si>
  <si>
    <t>BY 292</t>
  </si>
  <si>
    <t>BY 293</t>
  </si>
  <si>
    <t>BY 294</t>
  </si>
  <si>
    <t>BY 295</t>
  </si>
  <si>
    <t>BY 296</t>
  </si>
  <si>
    <t>BY 297</t>
  </si>
  <si>
    <t>BY 298</t>
  </si>
  <si>
    <t>BY 299</t>
  </si>
  <si>
    <t>BY 300</t>
  </si>
  <si>
    <t>BY 301</t>
  </si>
  <si>
    <t>BY 302</t>
  </si>
  <si>
    <t>BY 303</t>
  </si>
  <si>
    <t>BY 304</t>
  </si>
  <si>
    <t>BY 305</t>
  </si>
  <si>
    <t>BY 306</t>
  </si>
  <si>
    <t>BY 307</t>
  </si>
  <si>
    <t>BY 308</t>
  </si>
  <si>
    <t>BY 309</t>
  </si>
  <si>
    <t>BY 310</t>
  </si>
  <si>
    <t>BY 311</t>
  </si>
  <si>
    <t>BY 312</t>
  </si>
  <si>
    <t>BY 313</t>
  </si>
  <si>
    <t>BY 314</t>
  </si>
  <si>
    <t>BY 315</t>
  </si>
  <si>
    <t>BY 316</t>
  </si>
  <si>
    <t>KAPI - KASA ÜRETİM TAKİP FORMU</t>
  </si>
  <si>
    <t>PERVAZ MODELİ</t>
  </si>
  <si>
    <t>KAPI MODELİ</t>
  </si>
  <si>
    <t>ÇİZİM-TASARIM</t>
  </si>
  <si>
    <r>
      <t xml:space="preserve">  KAPI </t>
    </r>
    <r>
      <rPr>
        <b/>
        <u val="single"/>
        <sz val="24"/>
        <rFont val="Arial Black"/>
        <family val="2"/>
      </rPr>
      <t>CNC</t>
    </r>
    <r>
      <rPr>
        <b/>
        <sz val="24"/>
        <rFont val="Arial Black"/>
        <family val="2"/>
      </rPr>
      <t xml:space="preserve"> FORMU</t>
    </r>
  </si>
  <si>
    <t>BAYDOOR ( KAPI - KASA - KAPI YÜZÜ ) SİPARİŞ FORMU</t>
  </si>
  <si>
    <t>SERPİL ÇOLAKSEL</t>
  </si>
  <si>
    <t>serpilcolaksel@motifmutfak.com.tr - bilgi@baydoor.com.tr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</si>
</sst>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.00\ &quot;YTL&quot;"/>
    <numFmt numFmtId="174" formatCode="#,##0.00\ _T_L"/>
    <numFmt numFmtId="175" formatCode="[$-41F]dd\ mmmm\ yyyy\ dddd"/>
    <numFmt numFmtId="176" formatCode="[$-41F]d\ mmmm\ yy;@"/>
    <numFmt numFmtId="177" formatCode="[$-41F]d\ mmmm\ yyyy;@"/>
    <numFmt numFmtId="178" formatCode="#,##0.0"/>
    <numFmt numFmtId="179" formatCode="0.0"/>
    <numFmt numFmtId="180" formatCode="#,##0.00\ &quot;TL&quot;"/>
    <numFmt numFmtId="181" formatCode="#,##0.00\ [$$-C0C]"/>
  </numFmts>
  <fonts count="74">
    <font>
      <sz val="10"/>
      <name val="Arial Tur"/>
      <family val="0"/>
    </font>
    <font>
      <sz val="8"/>
      <name val="Arial Tur"/>
      <family val="0"/>
    </font>
    <font>
      <sz val="2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3"/>
      <name val="Arial Tur"/>
      <family val="0"/>
    </font>
    <font>
      <b/>
      <sz val="16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20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18"/>
      <name val="Arial Tur"/>
      <family val="0"/>
    </font>
    <font>
      <b/>
      <sz val="15"/>
      <name val="Arial Tur"/>
      <family val="0"/>
    </font>
    <font>
      <b/>
      <u val="single"/>
      <sz val="14"/>
      <name val="Arial Tur"/>
      <family val="0"/>
    </font>
    <font>
      <sz val="14"/>
      <name val="Arial Tur"/>
      <family val="0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1"/>
      <name val="Arial Black"/>
      <family val="2"/>
    </font>
    <font>
      <sz val="8"/>
      <name val="Arial Black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13"/>
      <name val="Arial Black"/>
      <family val="2"/>
    </font>
    <font>
      <b/>
      <sz val="26"/>
      <name val="Arial Black"/>
      <family val="2"/>
    </font>
    <font>
      <sz val="26"/>
      <name val="Arial Black"/>
      <family val="2"/>
    </font>
    <font>
      <sz val="12"/>
      <name val="Arial Black"/>
      <family val="2"/>
    </font>
    <font>
      <b/>
      <sz val="24"/>
      <name val="Arial Black"/>
      <family val="2"/>
    </font>
    <font>
      <sz val="24"/>
      <name val="Arial Black"/>
      <family val="2"/>
    </font>
    <font>
      <b/>
      <u val="single"/>
      <sz val="24"/>
      <name val="Arial Black"/>
      <family val="2"/>
    </font>
    <font>
      <b/>
      <sz val="9"/>
      <name val="Arial Black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0" fillId="0" borderId="31" xfId="0" applyFont="1" applyFill="1" applyBorder="1" applyAlignment="1" applyProtection="1">
      <alignment horizontal="center"/>
      <protection hidden="1"/>
    </xf>
    <xf numFmtId="0" fontId="10" fillId="0" borderId="32" xfId="0" applyFont="1" applyFill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180" fontId="6" fillId="0" borderId="38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center"/>
      <protection hidden="1"/>
    </xf>
    <xf numFmtId="1" fontId="10" fillId="0" borderId="40" xfId="0" applyNumberFormat="1" applyFont="1" applyBorder="1" applyAlignment="1" applyProtection="1">
      <alignment horizontal="center"/>
      <protection hidden="1"/>
    </xf>
    <xf numFmtId="1" fontId="10" fillId="0" borderId="29" xfId="0" applyNumberFormat="1" applyFont="1" applyBorder="1" applyAlignment="1" applyProtection="1">
      <alignment horizontal="center"/>
      <protection hidden="1"/>
    </xf>
    <xf numFmtId="178" fontId="10" fillId="0" borderId="29" xfId="0" applyNumberFormat="1" applyFont="1" applyBorder="1" applyAlignment="1" applyProtection="1">
      <alignment horizontal="center"/>
      <protection hidden="1"/>
    </xf>
    <xf numFmtId="178" fontId="6" fillId="0" borderId="36" xfId="0" applyNumberFormat="1" applyFont="1" applyBorder="1" applyAlignment="1" applyProtection="1">
      <alignment horizontal="center"/>
      <protection hidden="1"/>
    </xf>
    <xf numFmtId="178" fontId="6" fillId="0" borderId="10" xfId="0" applyNumberFormat="1" applyFont="1" applyBorder="1" applyAlignment="1" applyProtection="1">
      <alignment horizontal="center"/>
      <protection hidden="1"/>
    </xf>
    <xf numFmtId="178" fontId="6" fillId="0" borderId="39" xfId="0" applyNumberFormat="1" applyFont="1" applyBorder="1" applyAlignment="1" applyProtection="1">
      <alignment horizontal="center"/>
      <protection hidden="1"/>
    </xf>
    <xf numFmtId="178" fontId="6" fillId="0" borderId="40" xfId="0" applyNumberFormat="1" applyFont="1" applyBorder="1" applyAlignment="1" applyProtection="1">
      <alignment horizontal="center"/>
      <protection hidden="1"/>
    </xf>
    <xf numFmtId="180" fontId="8" fillId="0" borderId="10" xfId="0" applyNumberFormat="1" applyFont="1" applyBorder="1" applyAlignment="1" applyProtection="1">
      <alignment horizontal="right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180" fontId="8" fillId="0" borderId="21" xfId="0" applyNumberFormat="1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180" fontId="8" fillId="0" borderId="15" xfId="0" applyNumberFormat="1" applyFont="1" applyBorder="1" applyAlignment="1" applyProtection="1">
      <alignment horizontal="right" vertical="center"/>
      <protection locked="0"/>
    </xf>
    <xf numFmtId="178" fontId="6" fillId="0" borderId="19" xfId="0" applyNumberFormat="1" applyFont="1" applyBorder="1" applyAlignment="1" applyProtection="1">
      <alignment horizontal="center"/>
      <protection hidden="1"/>
    </xf>
    <xf numFmtId="178" fontId="6" fillId="0" borderId="21" xfId="0" applyNumberFormat="1" applyFont="1" applyBorder="1" applyAlignment="1" applyProtection="1">
      <alignment horizontal="center"/>
      <protection hidden="1"/>
    </xf>
    <xf numFmtId="1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178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 locked="0"/>
    </xf>
    <xf numFmtId="0" fontId="13" fillId="33" borderId="3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hidden="1"/>
    </xf>
    <xf numFmtId="1" fontId="6" fillId="0" borderId="22" xfId="0" applyNumberFormat="1" applyFont="1" applyBorder="1" applyAlignment="1" applyProtection="1">
      <alignment horizontal="center"/>
      <protection hidden="1"/>
    </xf>
    <xf numFmtId="1" fontId="6" fillId="0" borderId="37" xfId="0" applyNumberFormat="1" applyFont="1" applyBorder="1" applyAlignment="1" applyProtection="1">
      <alignment horizontal="center"/>
      <protection hidden="1"/>
    </xf>
    <xf numFmtId="1" fontId="6" fillId="0" borderId="41" xfId="0" applyNumberFormat="1" applyFont="1" applyBorder="1" applyAlignment="1" applyProtection="1">
      <alignment horizontal="center"/>
      <protection hidden="1"/>
    </xf>
    <xf numFmtId="0" fontId="13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/>
      <protection hidden="1"/>
    </xf>
    <xf numFmtId="0" fontId="10" fillId="0" borderId="44" xfId="0" applyFont="1" applyBorder="1" applyAlignment="1" applyProtection="1">
      <alignment horizontal="center"/>
      <protection hidden="1"/>
    </xf>
    <xf numFmtId="0" fontId="10" fillId="0" borderId="5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13" fillId="33" borderId="32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hidden="1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180" fontId="6" fillId="0" borderId="20" xfId="0" applyNumberFormat="1" applyFont="1" applyBorder="1" applyAlignment="1" applyProtection="1">
      <alignment horizontal="right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180" fontId="6" fillId="0" borderId="54" xfId="0" applyNumberFormat="1" applyFont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10" fillId="0" borderId="38" xfId="0" applyNumberFormat="1" applyFont="1" applyBorder="1" applyAlignment="1" applyProtection="1">
      <alignment horizontal="center"/>
      <protection hidden="1"/>
    </xf>
    <xf numFmtId="1" fontId="10" fillId="0" borderId="42" xfId="0" applyNumberFormat="1" applyFont="1" applyBorder="1" applyAlignment="1" applyProtection="1">
      <alignment horizontal="center"/>
      <protection hidden="1"/>
    </xf>
    <xf numFmtId="1" fontId="10" fillId="0" borderId="21" xfId="0" applyNumberFormat="1" applyFont="1" applyBorder="1" applyAlignment="1" applyProtection="1">
      <alignment horizontal="center"/>
      <protection hidden="1"/>
    </xf>
    <xf numFmtId="1" fontId="10" fillId="0" borderId="2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/>
      <protection hidden="1"/>
    </xf>
    <xf numFmtId="2" fontId="8" fillId="0" borderId="51" xfId="0" applyNumberFormat="1" applyFont="1" applyBorder="1" applyAlignment="1" applyProtection="1">
      <alignment horizontal="center" vertical="center"/>
      <protection hidden="1"/>
    </xf>
    <xf numFmtId="2" fontId="8" fillId="0" borderId="52" xfId="0" applyNumberFormat="1" applyFont="1" applyBorder="1" applyAlignment="1" applyProtection="1">
      <alignment horizontal="center" vertical="center"/>
      <protection hidden="1"/>
    </xf>
    <xf numFmtId="1" fontId="8" fillId="0" borderId="52" xfId="0" applyNumberFormat="1" applyFont="1" applyBorder="1" applyAlignment="1" applyProtection="1">
      <alignment horizontal="center"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horizontal="center" vertical="center"/>
      <protection hidden="1"/>
    </xf>
    <xf numFmtId="7" fontId="8" fillId="0" borderId="52" xfId="0" applyNumberFormat="1" applyFont="1" applyBorder="1" applyAlignment="1" applyProtection="1">
      <alignment horizontal="right" vertical="center"/>
      <protection hidden="1"/>
    </xf>
    <xf numFmtId="180" fontId="6" fillId="0" borderId="53" xfId="0" applyNumberFormat="1" applyFont="1" applyBorder="1" applyAlignment="1" applyProtection="1">
      <alignment horizontal="right" vertical="center"/>
      <protection hidden="1"/>
    </xf>
    <xf numFmtId="0" fontId="21" fillId="0" borderId="56" xfId="0" applyFont="1" applyBorder="1" applyAlignment="1" applyProtection="1">
      <alignment horizontal="center" vertical="center"/>
      <protection hidden="1"/>
    </xf>
    <xf numFmtId="2" fontId="8" fillId="0" borderId="36" xfId="0" applyNumberFormat="1" applyFont="1" applyBorder="1" applyAlignment="1" applyProtection="1">
      <alignment horizontal="center" vertical="center"/>
      <protection hidden="1"/>
    </xf>
    <xf numFmtId="2" fontId="8" fillId="0" borderId="10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49" fontId="8" fillId="0" borderId="10" xfId="0" applyNumberFormat="1" applyFont="1" applyBorder="1" applyAlignment="1" applyProtection="1">
      <alignment horizontal="center" vertical="center"/>
      <protection hidden="1"/>
    </xf>
    <xf numFmtId="7" fontId="8" fillId="0" borderId="10" xfId="0" applyNumberFormat="1" applyFont="1" applyBorder="1" applyAlignment="1" applyProtection="1">
      <alignment horizontal="right" vertical="center"/>
      <protection hidden="1"/>
    </xf>
    <xf numFmtId="180" fontId="6" fillId="0" borderId="38" xfId="0" applyNumberFormat="1" applyFont="1" applyBorder="1" applyAlignment="1" applyProtection="1">
      <alignment horizontal="right" vertical="center"/>
      <protection hidden="1"/>
    </xf>
    <xf numFmtId="0" fontId="21" fillId="0" borderId="57" xfId="0" applyFont="1" applyBorder="1" applyAlignment="1" applyProtection="1">
      <alignment horizontal="center" vertical="center"/>
      <protection hidden="1"/>
    </xf>
    <xf numFmtId="2" fontId="8" fillId="0" borderId="39" xfId="0" applyNumberFormat="1" applyFont="1" applyBorder="1" applyAlignment="1" applyProtection="1">
      <alignment horizontal="center" vertical="center"/>
      <protection hidden="1"/>
    </xf>
    <xf numFmtId="2" fontId="8" fillId="0" borderId="40" xfId="0" applyNumberFormat="1" applyFont="1" applyBorder="1" applyAlignment="1" applyProtection="1">
      <alignment horizontal="center" vertical="center"/>
      <protection hidden="1"/>
    </xf>
    <xf numFmtId="1" fontId="8" fillId="0" borderId="40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center" vertical="center"/>
      <protection hidden="1"/>
    </xf>
    <xf numFmtId="7" fontId="8" fillId="0" borderId="40" xfId="0" applyNumberFormat="1" applyFont="1" applyBorder="1" applyAlignment="1" applyProtection="1">
      <alignment horizontal="right" vertical="center"/>
      <protection hidden="1"/>
    </xf>
    <xf numFmtId="180" fontId="6" fillId="0" borderId="42" xfId="0" applyNumberFormat="1" applyFont="1" applyBorder="1" applyAlignment="1" applyProtection="1">
      <alignment horizontal="right" vertical="center"/>
      <protection hidden="1"/>
    </xf>
    <xf numFmtId="0" fontId="24" fillId="0" borderId="58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 textRotation="90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176" fontId="7" fillId="0" borderId="21" xfId="0" applyNumberFormat="1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76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176" fontId="7" fillId="0" borderId="40" xfId="0" applyNumberFormat="1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38" fillId="33" borderId="17" xfId="0" applyFont="1" applyFill="1" applyBorder="1" applyAlignment="1" applyProtection="1">
      <alignment horizontal="center" vertical="center" wrapText="1"/>
      <protection locked="0"/>
    </xf>
    <xf numFmtId="1" fontId="10" fillId="0" borderId="59" xfId="0" applyNumberFormat="1" applyFont="1" applyBorder="1" applyAlignment="1" applyProtection="1">
      <alignment horizontal="center"/>
      <protection hidden="1"/>
    </xf>
    <xf numFmtId="1" fontId="10" fillId="0" borderId="56" xfId="0" applyNumberFormat="1" applyFont="1" applyBorder="1" applyAlignment="1" applyProtection="1">
      <alignment horizontal="center"/>
      <protection hidden="1"/>
    </xf>
    <xf numFmtId="1" fontId="10" fillId="0" borderId="57" xfId="0" applyNumberFormat="1" applyFont="1" applyBorder="1" applyAlignment="1" applyProtection="1">
      <alignment horizontal="center"/>
      <protection hidden="1"/>
    </xf>
    <xf numFmtId="0" fontId="38" fillId="33" borderId="35" xfId="0" applyFont="1" applyFill="1" applyBorder="1" applyAlignment="1" applyProtection="1">
      <alignment horizontal="center" vertical="center" wrapText="1"/>
      <protection locked="0"/>
    </xf>
    <xf numFmtId="1" fontId="10" fillId="0" borderId="18" xfId="0" applyNumberFormat="1" applyFont="1" applyBorder="1" applyAlignment="1" applyProtection="1">
      <alignment horizontal="center"/>
      <protection hidden="1"/>
    </xf>
    <xf numFmtId="1" fontId="10" fillId="0" borderId="46" xfId="0" applyNumberFormat="1" applyFont="1" applyBorder="1" applyAlignment="1" applyProtection="1">
      <alignment horizontal="center"/>
      <protection hidden="1"/>
    </xf>
    <xf numFmtId="1" fontId="10" fillId="0" borderId="47" xfId="0" applyNumberFormat="1" applyFont="1" applyBorder="1" applyAlignment="1" applyProtection="1">
      <alignment horizontal="center"/>
      <protection hidden="1"/>
    </xf>
    <xf numFmtId="0" fontId="24" fillId="0" borderId="5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61" xfId="0" applyNumberFormat="1" applyFont="1" applyBorder="1" applyAlignment="1" applyProtection="1">
      <alignment/>
      <protection locked="0"/>
    </xf>
    <xf numFmtId="49" fontId="6" fillId="0" borderId="49" xfId="0" applyNumberFormat="1" applyFont="1" applyBorder="1" applyAlignment="1" applyProtection="1">
      <alignment/>
      <protection locked="0"/>
    </xf>
    <xf numFmtId="49" fontId="6" fillId="0" borderId="14" xfId="0" applyNumberFormat="1" applyFont="1" applyBorder="1" applyAlignment="1" applyProtection="1">
      <alignment/>
      <protection locked="0"/>
    </xf>
    <xf numFmtId="49" fontId="6" fillId="0" borderId="62" xfId="0" applyNumberFormat="1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26" fillId="0" borderId="60" xfId="0" applyFont="1" applyBorder="1" applyAlignment="1" applyProtection="1">
      <alignment horizontal="center" vertical="center"/>
      <protection/>
    </xf>
    <xf numFmtId="0" fontId="29" fillId="0" borderId="61" xfId="0" applyFont="1" applyBorder="1" applyAlignment="1" applyProtection="1">
      <alignment horizontal="center" vertical="center"/>
      <protection/>
    </xf>
    <xf numFmtId="14" fontId="6" fillId="0" borderId="17" xfId="0" applyNumberFormat="1" applyFont="1" applyBorder="1" applyAlignment="1" applyProtection="1">
      <alignment horizontal="center"/>
      <protection locked="0"/>
    </xf>
    <xf numFmtId="14" fontId="6" fillId="0" borderId="35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21" fillId="0" borderId="63" xfId="0" applyFont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21" fillId="0" borderId="51" xfId="0" applyFont="1" applyBorder="1" applyAlignment="1" applyProtection="1">
      <alignment horizontal="center" vertical="center" textRotation="70"/>
      <protection/>
    </xf>
    <xf numFmtId="0" fontId="21" fillId="0" borderId="39" xfId="0" applyFont="1" applyBorder="1" applyAlignment="1" applyProtection="1">
      <alignment horizontal="center" vertical="center" textRotation="70"/>
      <protection/>
    </xf>
    <xf numFmtId="0" fontId="0" fillId="0" borderId="6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6" fillId="0" borderId="6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30" fillId="0" borderId="53" xfId="0" applyFont="1" applyBorder="1" applyAlignment="1" applyProtection="1">
      <alignment horizontal="center" vertical="center"/>
      <protection/>
    </xf>
    <xf numFmtId="0" fontId="30" fillId="0" borderId="42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25" fillId="0" borderId="58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64" xfId="0" applyFont="1" applyBorder="1" applyAlignment="1" applyProtection="1">
      <alignment/>
      <protection locked="0"/>
    </xf>
    <xf numFmtId="180" fontId="28" fillId="34" borderId="48" xfId="0" applyNumberFormat="1" applyFont="1" applyFill="1" applyBorder="1" applyAlignment="1" applyProtection="1">
      <alignment horizontal="center" vertical="center"/>
      <protection/>
    </xf>
    <xf numFmtId="180" fontId="28" fillId="34" borderId="65" xfId="0" applyNumberFormat="1" applyFont="1" applyFill="1" applyBorder="1" applyAlignment="1" applyProtection="1">
      <alignment horizontal="center" vertical="center"/>
      <protection/>
    </xf>
    <xf numFmtId="180" fontId="28" fillId="34" borderId="45" xfId="0" applyNumberFormat="1" applyFont="1" applyFill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24" fillId="0" borderId="6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1" fillId="0" borderId="60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/>
      <protection hidden="1"/>
    </xf>
    <xf numFmtId="0" fontId="23" fillId="0" borderId="61" xfId="0" applyFont="1" applyBorder="1" applyAlignment="1" applyProtection="1">
      <alignment/>
      <protection hidden="1"/>
    </xf>
    <xf numFmtId="0" fontId="23" fillId="0" borderId="49" xfId="0" applyFont="1" applyBorder="1" applyAlignment="1" applyProtection="1">
      <alignment/>
      <protection hidden="1"/>
    </xf>
    <xf numFmtId="0" fontId="23" fillId="0" borderId="14" xfId="0" applyFont="1" applyBorder="1" applyAlignment="1" applyProtection="1">
      <alignment/>
      <protection hidden="1"/>
    </xf>
    <xf numFmtId="0" fontId="23" fillId="0" borderId="62" xfId="0" applyFont="1" applyBorder="1" applyAlignment="1" applyProtection="1">
      <alignment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177" fontId="6" fillId="0" borderId="17" xfId="0" applyNumberFormat="1" applyFont="1" applyBorder="1" applyAlignment="1" applyProtection="1">
      <alignment horizontal="center"/>
      <protection hidden="1"/>
    </xf>
    <xf numFmtId="177" fontId="6" fillId="0" borderId="35" xfId="0" applyNumberFormat="1" applyFont="1" applyBorder="1" applyAlignment="1" applyProtection="1">
      <alignment horizontal="center"/>
      <protection hidden="1"/>
    </xf>
    <xf numFmtId="0" fontId="24" fillId="0" borderId="67" xfId="0" applyFont="1" applyBorder="1" applyAlignment="1" applyProtection="1">
      <alignment horizontal="center" vertical="center"/>
      <protection hidden="1"/>
    </xf>
    <xf numFmtId="0" fontId="24" fillId="0" borderId="66" xfId="0" applyFont="1" applyBorder="1" applyAlignment="1" applyProtection="1">
      <alignment horizontal="center" vertical="center"/>
      <protection hidden="1"/>
    </xf>
    <xf numFmtId="0" fontId="24" fillId="0" borderId="68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 applyProtection="1">
      <alignment horizontal="center" vertical="center" wrapText="1"/>
      <protection hidden="1"/>
    </xf>
    <xf numFmtId="0" fontId="24" fillId="0" borderId="58" xfId="0" applyFont="1" applyBorder="1" applyAlignment="1" applyProtection="1">
      <alignment horizontal="center" vertical="center"/>
      <protection hidden="1"/>
    </xf>
    <xf numFmtId="0" fontId="24" fillId="0" borderId="51" xfId="0" applyFont="1" applyBorder="1" applyAlignment="1" applyProtection="1">
      <alignment horizontal="center" vertical="center"/>
      <protection hidden="1"/>
    </xf>
    <xf numFmtId="0" fontId="24" fillId="0" borderId="52" xfId="0" applyFont="1" applyBorder="1" applyAlignment="1" applyProtection="1">
      <alignment horizontal="center" vertical="center"/>
      <protection hidden="1"/>
    </xf>
    <xf numFmtId="0" fontId="24" fillId="0" borderId="53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62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33" fillId="0" borderId="61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61" xfId="0" applyFont="1" applyBorder="1" applyAlignment="1" applyProtection="1">
      <alignment horizontal="left" vertical="center"/>
      <protection hidden="1"/>
    </xf>
    <xf numFmtId="0" fontId="6" fillId="0" borderId="63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64" xfId="0" applyFont="1" applyBorder="1" applyAlignment="1" applyProtection="1">
      <alignment horizontal="left" vertical="center"/>
      <protection hidden="1"/>
    </xf>
    <xf numFmtId="0" fontId="6" fillId="0" borderId="49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62" xfId="0" applyFont="1" applyBorder="1" applyAlignment="1" applyProtection="1">
      <alignment horizontal="left" vertical="center"/>
      <protection hidden="1"/>
    </xf>
    <xf numFmtId="7" fontId="6" fillId="0" borderId="65" xfId="0" applyNumberFormat="1" applyFont="1" applyBorder="1" applyAlignment="1" applyProtection="1">
      <alignment horizontal="right" vertical="center"/>
      <protection hidden="1"/>
    </xf>
    <xf numFmtId="7" fontId="6" fillId="0" borderId="45" xfId="0" applyNumberFormat="1" applyFont="1" applyBorder="1" applyAlignment="1" applyProtection="1">
      <alignment horizontal="right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30" fillId="0" borderId="48" xfId="0" applyFont="1" applyBorder="1" applyAlignment="1" applyProtection="1">
      <alignment horizontal="center" vertical="center"/>
      <protection hidden="1"/>
    </xf>
    <xf numFmtId="0" fontId="30" fillId="0" borderId="4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30" fillId="0" borderId="70" xfId="0" applyFont="1" applyBorder="1" applyAlignment="1" applyProtection="1">
      <alignment horizontal="center" vertical="center"/>
      <protection hidden="1"/>
    </xf>
    <xf numFmtId="0" fontId="30" fillId="0" borderId="71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6" fillId="0" borderId="63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64" xfId="0" applyFont="1" applyFill="1" applyBorder="1" applyAlignment="1" applyProtection="1">
      <alignment horizontal="left" vertical="center"/>
      <protection hidden="1"/>
    </xf>
    <xf numFmtId="0" fontId="6" fillId="0" borderId="49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62" xfId="0" applyFont="1" applyFill="1" applyBorder="1" applyAlignment="1" applyProtection="1">
      <alignment horizontal="left" vertical="center"/>
      <protection hidden="1"/>
    </xf>
    <xf numFmtId="0" fontId="30" fillId="0" borderId="7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49" fontId="6" fillId="0" borderId="60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/>
      <protection hidden="1"/>
    </xf>
    <xf numFmtId="49" fontId="6" fillId="0" borderId="61" xfId="0" applyNumberFormat="1" applyFont="1" applyBorder="1" applyAlignment="1" applyProtection="1">
      <alignment/>
      <protection hidden="1"/>
    </xf>
    <xf numFmtId="49" fontId="6" fillId="0" borderId="49" xfId="0" applyNumberFormat="1" applyFont="1" applyBorder="1" applyAlignment="1" applyProtection="1">
      <alignment/>
      <protection hidden="1"/>
    </xf>
    <xf numFmtId="49" fontId="6" fillId="0" borderId="14" xfId="0" applyNumberFormat="1" applyFont="1" applyBorder="1" applyAlignment="1" applyProtection="1">
      <alignment/>
      <protection hidden="1"/>
    </xf>
    <xf numFmtId="49" fontId="6" fillId="0" borderId="62" xfId="0" applyNumberFormat="1" applyFont="1" applyBorder="1" applyAlignment="1" applyProtection="1">
      <alignment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0" fontId="31" fillId="0" borderId="63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center" vertical="center"/>
      <protection hidden="1"/>
    </xf>
    <xf numFmtId="0" fontId="8" fillId="0" borderId="71" xfId="0" applyFont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61" xfId="0" applyFont="1" applyFill="1" applyBorder="1" applyAlignment="1" applyProtection="1">
      <alignment horizontal="left" vertical="center"/>
      <protection hidden="1"/>
    </xf>
    <xf numFmtId="1" fontId="39" fillId="35" borderId="36" xfId="0" applyNumberFormat="1" applyFont="1" applyFill="1" applyBorder="1" applyAlignment="1" applyProtection="1">
      <alignment horizontal="center"/>
      <protection hidden="1"/>
    </xf>
    <xf numFmtId="1" fontId="39" fillId="35" borderId="38" xfId="0" applyNumberFormat="1" applyFont="1" applyFill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left" vertical="top"/>
      <protection hidden="1"/>
    </xf>
    <xf numFmtId="0" fontId="7" fillId="0" borderId="14" xfId="0" applyFont="1" applyBorder="1" applyAlignment="1" applyProtection="1">
      <alignment horizontal="left" vertical="top"/>
      <protection hidden="1"/>
    </xf>
    <xf numFmtId="0" fontId="7" fillId="0" borderId="62" xfId="0" applyFont="1" applyBorder="1" applyAlignment="1" applyProtection="1">
      <alignment horizontal="left" vertical="top"/>
      <protection hidden="1"/>
    </xf>
    <xf numFmtId="0" fontId="7" fillId="0" borderId="63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64" xfId="0" applyFont="1" applyBorder="1" applyAlignment="1" applyProtection="1">
      <alignment horizontal="left" vertical="top"/>
      <protection hidden="1"/>
    </xf>
    <xf numFmtId="1" fontId="39" fillId="35" borderId="19" xfId="0" applyNumberFormat="1" applyFont="1" applyFill="1" applyBorder="1" applyAlignment="1" applyProtection="1">
      <alignment horizontal="center"/>
      <protection hidden="1"/>
    </xf>
    <xf numFmtId="1" fontId="39" fillId="35" borderId="20" xfId="0" applyNumberFormat="1" applyFont="1" applyFill="1" applyBorder="1" applyAlignment="1" applyProtection="1">
      <alignment horizontal="center"/>
      <protection hidden="1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1" fontId="12" fillId="0" borderId="60" xfId="0" applyNumberFormat="1" applyFont="1" applyBorder="1" applyAlignment="1" applyProtection="1">
      <alignment horizontal="center" vertical="center" wrapText="1"/>
      <protection hidden="1"/>
    </xf>
    <xf numFmtId="1" fontId="12" fillId="0" borderId="61" xfId="0" applyNumberFormat="1" applyFont="1" applyBorder="1" applyAlignment="1" applyProtection="1">
      <alignment horizontal="center" vertical="center" wrapText="1"/>
      <protection hidden="1"/>
    </xf>
    <xf numFmtId="1" fontId="12" fillId="0" borderId="49" xfId="0" applyNumberFormat="1" applyFont="1" applyBorder="1" applyAlignment="1" applyProtection="1">
      <alignment horizontal="center" vertical="center" wrapText="1"/>
      <protection hidden="1"/>
    </xf>
    <xf numFmtId="1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hidden="1"/>
    </xf>
    <xf numFmtId="177" fontId="9" fillId="0" borderId="58" xfId="0" applyNumberFormat="1" applyFont="1" applyBorder="1" applyAlignment="1" applyProtection="1">
      <alignment horizontal="center" vertical="center"/>
      <protection hidden="1"/>
    </xf>
    <xf numFmtId="177" fontId="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61" xfId="0" applyFont="1" applyBorder="1" applyAlignment="1" applyProtection="1">
      <alignment horizontal="left" vertical="top"/>
      <protection hidden="1"/>
    </xf>
    <xf numFmtId="1" fontId="39" fillId="35" borderId="39" xfId="0" applyNumberFormat="1" applyFont="1" applyFill="1" applyBorder="1" applyAlignment="1" applyProtection="1">
      <alignment horizontal="center"/>
      <protection hidden="1"/>
    </xf>
    <xf numFmtId="1" fontId="39" fillId="35" borderId="42" xfId="0" applyNumberFormat="1" applyFont="1" applyFill="1" applyBorder="1" applyAlignment="1" applyProtection="1">
      <alignment horizontal="center"/>
      <protection hidden="1"/>
    </xf>
    <xf numFmtId="0" fontId="22" fillId="0" borderId="67" xfId="0" applyFont="1" applyFill="1" applyBorder="1" applyAlignment="1" applyProtection="1">
      <alignment horizontal="center"/>
      <protection locked="0"/>
    </xf>
    <xf numFmtId="0" fontId="22" fillId="0" borderId="66" xfId="0" applyFont="1" applyFill="1" applyBorder="1" applyAlignment="1" applyProtection="1">
      <alignment horizontal="center"/>
      <protection locked="0"/>
    </xf>
    <xf numFmtId="0" fontId="22" fillId="0" borderId="68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/>
    </xf>
    <xf numFmtId="0" fontId="35" fillId="0" borderId="6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4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62" xfId="0" applyFont="1" applyBorder="1" applyAlignment="1">
      <alignment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62" xfId="0" applyFont="1" applyBorder="1" applyAlignment="1" applyProtection="1">
      <alignment horizontal="center" vertical="center" wrapText="1"/>
      <protection hidden="1"/>
    </xf>
    <xf numFmtId="177" fontId="9" fillId="0" borderId="60" xfId="0" applyNumberFormat="1" applyFont="1" applyBorder="1" applyAlignment="1" applyProtection="1">
      <alignment horizontal="center" vertical="center"/>
      <protection hidden="1"/>
    </xf>
    <xf numFmtId="177" fontId="9" fillId="0" borderId="11" xfId="0" applyNumberFormat="1" applyFont="1" applyBorder="1" applyAlignment="1" applyProtection="1">
      <alignment horizontal="center" vertical="center"/>
      <protection hidden="1"/>
    </xf>
    <xf numFmtId="177" fontId="9" fillId="0" borderId="61" xfId="0" applyNumberFormat="1" applyFont="1" applyBorder="1" applyAlignment="1" applyProtection="1">
      <alignment horizontal="center" vertical="center"/>
      <protection hidden="1"/>
    </xf>
    <xf numFmtId="177" fontId="9" fillId="0" borderId="49" xfId="0" applyNumberFormat="1" applyFont="1" applyBorder="1" applyAlignment="1" applyProtection="1">
      <alignment horizontal="center" vertical="center"/>
      <protection hidden="1"/>
    </xf>
    <xf numFmtId="177" fontId="9" fillId="0" borderId="14" xfId="0" applyNumberFormat="1" applyFont="1" applyBorder="1" applyAlignment="1" applyProtection="1">
      <alignment horizontal="center" vertical="center"/>
      <protection hidden="1"/>
    </xf>
    <xf numFmtId="177" fontId="9" fillId="0" borderId="62" xfId="0" applyNumberFormat="1" applyFont="1" applyBorder="1" applyAlignment="1" applyProtection="1">
      <alignment horizontal="center" vertical="center"/>
      <protection hidden="1"/>
    </xf>
    <xf numFmtId="0" fontId="13" fillId="33" borderId="31" xfId="0" applyFont="1" applyFill="1" applyBorder="1" applyAlignment="1" applyProtection="1">
      <alignment horizontal="center" vertical="center" wrapText="1"/>
      <protection locked="0"/>
    </xf>
    <xf numFmtId="0" fontId="13" fillId="33" borderId="43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64" xfId="0" applyFont="1" applyFill="1" applyBorder="1" applyAlignment="1" applyProtection="1">
      <alignment horizontal="center"/>
      <protection locked="0"/>
    </xf>
    <xf numFmtId="0" fontId="22" fillId="0" borderId="26" xfId="0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center"/>
      <protection locked="0"/>
    </xf>
    <xf numFmtId="0" fontId="23" fillId="0" borderId="63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0" fontId="22" fillId="0" borderId="33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61" xfId="0" applyFont="1" applyFill="1" applyBorder="1" applyAlignment="1" applyProtection="1">
      <alignment horizontal="center"/>
      <protection locked="0"/>
    </xf>
    <xf numFmtId="0" fontId="37" fillId="33" borderId="31" xfId="0" applyFont="1" applyFill="1" applyBorder="1" applyAlignment="1" applyProtection="1">
      <alignment horizontal="center" vertical="center" wrapText="1"/>
      <protection locked="0"/>
    </xf>
    <xf numFmtId="0" fontId="37" fillId="33" borderId="33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58" xfId="0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 horizontal="center" wrapText="1"/>
      <protection hidden="1"/>
    </xf>
    <xf numFmtId="0" fontId="13" fillId="0" borderId="73" xfId="0" applyFont="1" applyFill="1" applyBorder="1" applyAlignment="1" applyProtection="1">
      <alignment horizontal="center" wrapText="1"/>
      <protection hidden="1"/>
    </xf>
    <xf numFmtId="0" fontId="13" fillId="0" borderId="19" xfId="0" applyFont="1" applyFill="1" applyBorder="1" applyAlignment="1" applyProtection="1">
      <alignment horizontal="center" wrapText="1"/>
      <protection hidden="1"/>
    </xf>
    <xf numFmtId="0" fontId="13" fillId="0" borderId="22" xfId="0" applyFont="1" applyFill="1" applyBorder="1" applyAlignment="1" applyProtection="1">
      <alignment horizontal="center" wrapText="1"/>
      <protection hidden="1"/>
    </xf>
    <xf numFmtId="0" fontId="13" fillId="0" borderId="57" xfId="0" applyFont="1" applyFill="1" applyBorder="1" applyAlignment="1" applyProtection="1">
      <alignment horizontal="center" wrapText="1"/>
      <protection hidden="1"/>
    </xf>
    <xf numFmtId="0" fontId="13" fillId="0" borderId="74" xfId="0" applyFont="1" applyFill="1" applyBorder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58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10" fillId="0" borderId="51" xfId="0" applyFont="1" applyBorder="1" applyAlignment="1" applyProtection="1">
      <alignment horizontal="right" vertical="center"/>
      <protection locked="0"/>
    </xf>
    <xf numFmtId="0" fontId="10" fillId="0" borderId="52" xfId="0" applyFont="1" applyBorder="1" applyAlignment="1" applyProtection="1">
      <alignment horizontal="right" vertical="center"/>
      <protection locked="0"/>
    </xf>
    <xf numFmtId="0" fontId="10" fillId="0" borderId="36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76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top"/>
      <protection locked="0"/>
    </xf>
    <xf numFmtId="0" fontId="24" fillId="0" borderId="11" xfId="0" applyFont="1" applyBorder="1" applyAlignment="1" applyProtection="1">
      <alignment horizontal="center" vertical="top"/>
      <protection locked="0"/>
    </xf>
    <xf numFmtId="0" fontId="24" fillId="0" borderId="61" xfId="0" applyFont="1" applyBorder="1" applyAlignment="1" applyProtection="1">
      <alignment horizontal="center" vertical="top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62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79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right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 vertical="top"/>
      <protection hidden="1"/>
    </xf>
    <xf numFmtId="0" fontId="7" fillId="0" borderId="40" xfId="0" applyFont="1" applyBorder="1" applyAlignment="1" applyProtection="1">
      <alignment horizontal="left" vertical="top"/>
      <protection hidden="1"/>
    </xf>
    <xf numFmtId="0" fontId="7" fillId="0" borderId="42" xfId="0" applyFont="1" applyBorder="1" applyAlignment="1" applyProtection="1">
      <alignment horizontal="left" vertical="top"/>
      <protection hidden="1"/>
    </xf>
    <xf numFmtId="49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left" vertical="top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7" fillId="0" borderId="38" xfId="0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17" fillId="0" borderId="63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64" xfId="0" applyFont="1" applyBorder="1" applyAlignment="1" applyProtection="1">
      <alignment horizontal="center" vertical="top"/>
      <protection locked="0"/>
    </xf>
    <xf numFmtId="0" fontId="7" fillId="0" borderId="51" xfId="0" applyFont="1" applyBorder="1" applyAlignment="1" applyProtection="1">
      <alignment horizontal="left" vertical="top"/>
      <protection hidden="1"/>
    </xf>
    <xf numFmtId="0" fontId="7" fillId="0" borderId="52" xfId="0" applyFont="1" applyBorder="1" applyAlignment="1" applyProtection="1">
      <alignment horizontal="left" vertical="top"/>
      <protection hidden="1"/>
    </xf>
    <xf numFmtId="0" fontId="7" fillId="0" borderId="53" xfId="0" applyFont="1" applyBorder="1" applyAlignment="1" applyProtection="1">
      <alignment horizontal="left" vertical="top"/>
      <protection hidden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2" fontId="34" fillId="0" borderId="60" xfId="0" applyNumberFormat="1" applyFont="1" applyBorder="1" applyAlignment="1" applyProtection="1">
      <alignment horizontal="left" vertical="center" wrapText="1"/>
      <protection locked="0"/>
    </xf>
    <xf numFmtId="2" fontId="34" fillId="0" borderId="11" xfId="0" applyNumberFormat="1" applyFont="1" applyBorder="1" applyAlignment="1" applyProtection="1">
      <alignment horizontal="left" vertical="center" wrapText="1"/>
      <protection locked="0"/>
    </xf>
    <xf numFmtId="2" fontId="34" fillId="0" borderId="61" xfId="0" applyNumberFormat="1" applyFont="1" applyBorder="1" applyAlignment="1" applyProtection="1">
      <alignment horizontal="left" vertical="center" wrapText="1"/>
      <protection locked="0"/>
    </xf>
    <xf numFmtId="2" fontId="34" fillId="0" borderId="63" xfId="0" applyNumberFormat="1" applyFont="1" applyBorder="1" applyAlignment="1" applyProtection="1">
      <alignment horizontal="left" vertical="center" wrapText="1"/>
      <protection locked="0"/>
    </xf>
    <xf numFmtId="2" fontId="34" fillId="0" borderId="0" xfId="0" applyNumberFormat="1" applyFont="1" applyBorder="1" applyAlignment="1" applyProtection="1">
      <alignment horizontal="left" vertical="center" wrapText="1"/>
      <protection locked="0"/>
    </xf>
    <xf numFmtId="2" fontId="34" fillId="0" borderId="64" xfId="0" applyNumberFormat="1" applyFont="1" applyBorder="1" applyAlignment="1" applyProtection="1">
      <alignment horizontal="left" vertical="center" wrapText="1"/>
      <protection locked="0"/>
    </xf>
    <xf numFmtId="2" fontId="34" fillId="0" borderId="49" xfId="0" applyNumberFormat="1" applyFont="1" applyBorder="1" applyAlignment="1" applyProtection="1">
      <alignment horizontal="left" vertical="center" wrapText="1"/>
      <protection locked="0"/>
    </xf>
    <xf numFmtId="2" fontId="34" fillId="0" borderId="14" xfId="0" applyNumberFormat="1" applyFont="1" applyBorder="1" applyAlignment="1" applyProtection="1">
      <alignment horizontal="left" vertical="center" wrapText="1"/>
      <protection locked="0"/>
    </xf>
    <xf numFmtId="2" fontId="34" fillId="0" borderId="62" xfId="0" applyNumberFormat="1" applyFont="1" applyBorder="1" applyAlignment="1" applyProtection="1">
      <alignment horizontal="left" vertical="center" wrapText="1"/>
      <protection locked="0"/>
    </xf>
    <xf numFmtId="2" fontId="6" fillId="0" borderId="60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2" fontId="6" fillId="0" borderId="61" xfId="0" applyNumberFormat="1" applyFont="1" applyBorder="1" applyAlignment="1" applyProtection="1">
      <alignment horizontal="center" vertical="center" wrapText="1"/>
      <protection locked="0"/>
    </xf>
    <xf numFmtId="2" fontId="6" fillId="0" borderId="49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62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2" fontId="6" fillId="0" borderId="63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2" fontId="6" fillId="0" borderId="64" xfId="0" applyNumberFormat="1" applyFont="1" applyBorder="1" applyAlignment="1" applyProtection="1">
      <alignment horizontal="center" vertical="center" wrapText="1"/>
      <protection locked="0"/>
    </xf>
    <xf numFmtId="177" fontId="15" fillId="0" borderId="60" xfId="0" applyNumberFormat="1" applyFont="1" applyBorder="1" applyAlignment="1" applyProtection="1">
      <alignment horizontal="center"/>
      <protection hidden="1"/>
    </xf>
    <xf numFmtId="177" fontId="15" fillId="0" borderId="11" xfId="0" applyNumberFormat="1" applyFont="1" applyBorder="1" applyAlignment="1" applyProtection="1">
      <alignment horizontal="center"/>
      <protection hidden="1"/>
    </xf>
    <xf numFmtId="177" fontId="15" fillId="0" borderId="61" xfId="0" applyNumberFormat="1" applyFont="1" applyBorder="1" applyAlignment="1" applyProtection="1">
      <alignment horizontal="center"/>
      <protection hidden="1"/>
    </xf>
    <xf numFmtId="177" fontId="15" fillId="0" borderId="49" xfId="0" applyNumberFormat="1" applyFont="1" applyBorder="1" applyAlignment="1" applyProtection="1">
      <alignment horizontal="center"/>
      <protection hidden="1"/>
    </xf>
    <xf numFmtId="177" fontId="15" fillId="0" borderId="14" xfId="0" applyNumberFormat="1" applyFont="1" applyBorder="1" applyAlignment="1" applyProtection="1">
      <alignment horizontal="center"/>
      <protection hidden="1"/>
    </xf>
    <xf numFmtId="177" fontId="15" fillId="0" borderId="62" xfId="0" applyNumberFormat="1" applyFont="1" applyBorder="1" applyAlignment="1" applyProtection="1">
      <alignment horizontal="center"/>
      <protection hidden="1"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6" fillId="0" borderId="61" xfId="0" applyFont="1" applyBorder="1" applyAlignment="1" applyProtection="1">
      <alignment horizontal="center" vertical="center" wrapText="1"/>
      <protection hidden="1"/>
    </xf>
    <xf numFmtId="0" fontId="16" fillId="0" borderId="62" xfId="0" applyFont="1" applyBorder="1" applyAlignment="1" applyProtection="1">
      <alignment horizontal="center" vertical="center" wrapText="1"/>
      <protection hidden="1"/>
    </xf>
    <xf numFmtId="2" fontId="6" fillId="0" borderId="17" xfId="0" applyNumberFormat="1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 vertical="center" wrapText="1"/>
      <protection locked="0"/>
    </xf>
    <xf numFmtId="2" fontId="6" fillId="0" borderId="35" xfId="0" applyNumberFormat="1" applyFont="1" applyBorder="1" applyAlignment="1" applyProtection="1">
      <alignment horizontal="center" vertical="center" wrapText="1"/>
      <protection locked="0"/>
    </xf>
    <xf numFmtId="177" fontId="15" fillId="0" borderId="17" xfId="0" applyNumberFormat="1" applyFont="1" applyBorder="1" applyAlignment="1" applyProtection="1">
      <alignment horizontal="center"/>
      <protection hidden="1"/>
    </xf>
    <xf numFmtId="177" fontId="15" fillId="0" borderId="58" xfId="0" applyNumberFormat="1" applyFont="1" applyBorder="1" applyAlignment="1" applyProtection="1">
      <alignment horizontal="center"/>
      <protection hidden="1"/>
    </xf>
    <xf numFmtId="177" fontId="15" fillId="0" borderId="35" xfId="0" applyNumberFormat="1" applyFont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61" xfId="0" applyFont="1" applyBorder="1" applyAlignment="1" applyProtection="1">
      <alignment horizontal="center" vertical="center"/>
      <protection/>
    </xf>
    <xf numFmtId="0" fontId="25" fillId="0" borderId="49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6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24" fillId="0" borderId="49" xfId="47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textRotation="90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1" fillId="0" borderId="8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14" fontId="7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114300</xdr:rowOff>
    </xdr:from>
    <xdr:to>
      <xdr:col>10</xdr:col>
      <xdr:colOff>123825</xdr:colOff>
      <xdr:row>30</xdr:row>
      <xdr:rowOff>1514475</xdr:rowOff>
    </xdr:to>
    <xdr:pic>
      <xdr:nvPicPr>
        <xdr:cNvPr id="1" name="Picture 9" descr="motif son logoo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934575"/>
          <a:ext cx="3352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2</xdr:col>
      <xdr:colOff>742950</xdr:colOff>
      <xdr:row>0</xdr:row>
      <xdr:rowOff>895350</xdr:rowOff>
    </xdr:to>
    <xdr:pic>
      <xdr:nvPicPr>
        <xdr:cNvPr id="2" name="Picture 28" descr="01 Motif Group Logo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66675</xdr:rowOff>
    </xdr:from>
    <xdr:to>
      <xdr:col>15</xdr:col>
      <xdr:colOff>1352550</xdr:colOff>
      <xdr:row>0</xdr:row>
      <xdr:rowOff>952500</xdr:rowOff>
    </xdr:to>
    <xdr:pic>
      <xdr:nvPicPr>
        <xdr:cNvPr id="3" name="Picture 30" descr="17 Baydoor Logo 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35100" y="666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66675</xdr:rowOff>
    </xdr:from>
    <xdr:to>
      <xdr:col>15</xdr:col>
      <xdr:colOff>1095375</xdr:colOff>
      <xdr:row>0</xdr:row>
      <xdr:rowOff>952500</xdr:rowOff>
    </xdr:to>
    <xdr:pic>
      <xdr:nvPicPr>
        <xdr:cNvPr id="1" name="Picture 1" descr="Baydoor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35050" y="6667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695325</xdr:colOff>
      <xdr:row>0</xdr:row>
      <xdr:rowOff>1009650</xdr:rowOff>
    </xdr:to>
    <xdr:pic>
      <xdr:nvPicPr>
        <xdr:cNvPr id="2" name="Picture 2" descr="motif son logoo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981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114300</xdr:rowOff>
    </xdr:from>
    <xdr:to>
      <xdr:col>9</xdr:col>
      <xdr:colOff>838200</xdr:colOff>
      <xdr:row>30</xdr:row>
      <xdr:rowOff>1514475</xdr:rowOff>
    </xdr:to>
    <xdr:pic>
      <xdr:nvPicPr>
        <xdr:cNvPr id="3" name="Picture 3" descr="motif son logoo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9877425"/>
          <a:ext cx="2933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5</xdr:col>
      <xdr:colOff>209550</xdr:colOff>
      <xdr:row>4</xdr:row>
      <xdr:rowOff>66675</xdr:rowOff>
    </xdr:to>
    <xdr:pic>
      <xdr:nvPicPr>
        <xdr:cNvPr id="1" name="Picture 1" descr="motif son logoo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381000</xdr:colOff>
      <xdr:row>0</xdr:row>
      <xdr:rowOff>38100</xdr:rowOff>
    </xdr:from>
    <xdr:to>
      <xdr:col>26</xdr:col>
      <xdr:colOff>466725</xdr:colOff>
      <xdr:row>4</xdr:row>
      <xdr:rowOff>85725</xdr:rowOff>
    </xdr:to>
    <xdr:pic>
      <xdr:nvPicPr>
        <xdr:cNvPr id="2" name="Picture 2" descr="baydoo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3810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28575</xdr:rowOff>
    </xdr:from>
    <xdr:to>
      <xdr:col>8</xdr:col>
      <xdr:colOff>828675</xdr:colOff>
      <xdr:row>4</xdr:row>
      <xdr:rowOff>85725</xdr:rowOff>
    </xdr:to>
    <xdr:pic>
      <xdr:nvPicPr>
        <xdr:cNvPr id="1" name="Picture 11" descr="baydo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8575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1</xdr:col>
      <xdr:colOff>1019175</xdr:colOff>
      <xdr:row>4</xdr:row>
      <xdr:rowOff>95250</xdr:rowOff>
    </xdr:to>
    <xdr:pic>
      <xdr:nvPicPr>
        <xdr:cNvPr id="2" name="Picture 12" descr="motif son logoo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647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csan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65"/>
  <sheetViews>
    <sheetView showGridLines="0" showZeros="0" tabSelected="1" view="pageBreakPreview" zoomScale="75" zoomScaleNormal="85" zoomScaleSheetLayoutView="75" zoomScalePageLayoutView="0" workbookViewId="0" topLeftCell="A1">
      <selection activeCell="A1" sqref="A1:P1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2.00390625" style="0" customWidth="1"/>
    <col min="4" max="4" width="12.625" style="0" customWidth="1"/>
    <col min="5" max="5" width="9.875" style="0" customWidth="1"/>
    <col min="6" max="7" width="10.875" style="0" customWidth="1"/>
    <col min="8" max="8" width="16.00390625" style="0" customWidth="1"/>
    <col min="9" max="9" width="12.00390625" style="0" customWidth="1"/>
    <col min="10" max="10" width="14.75390625" style="0" customWidth="1"/>
    <col min="11" max="11" width="11.25390625" style="0" customWidth="1"/>
    <col min="12" max="12" width="19.375" style="0" customWidth="1"/>
    <col min="13" max="13" width="10.25390625" style="0" customWidth="1"/>
    <col min="14" max="14" width="9.75390625" style="0" customWidth="1"/>
    <col min="15" max="15" width="12.375" style="0" customWidth="1"/>
    <col min="16" max="16" width="19.875" style="0" customWidth="1"/>
    <col min="17" max="17" width="0" style="0" hidden="1" customWidth="1"/>
  </cols>
  <sheetData>
    <row r="1" spans="1:16" ht="79.5" customHeight="1" thickBot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</row>
    <row r="2" spans="1:16" ht="43.5" thickBot="1">
      <c r="A2" s="204" t="s">
        <v>303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1:16" ht="19.5" thickBot="1">
      <c r="A3" s="207" t="s">
        <v>69</v>
      </c>
      <c r="B3" s="208"/>
      <c r="C3" s="236"/>
      <c r="D3" s="237"/>
      <c r="E3" s="238"/>
      <c r="F3" s="226"/>
      <c r="G3" s="227"/>
      <c r="H3" s="227"/>
      <c r="I3" s="227"/>
      <c r="J3" s="227"/>
      <c r="K3" s="227"/>
      <c r="L3" s="228"/>
      <c r="M3" s="234" t="s">
        <v>70</v>
      </c>
      <c r="N3" s="235"/>
      <c r="O3" s="209"/>
      <c r="P3" s="210"/>
    </row>
    <row r="4" spans="1:16" ht="16.5" thickBot="1">
      <c r="A4" s="257" t="s">
        <v>22</v>
      </c>
      <c r="B4" s="611"/>
      <c r="C4" s="611"/>
      <c r="D4" s="611"/>
      <c r="E4" s="612"/>
      <c r="F4" s="227"/>
      <c r="G4" s="227"/>
      <c r="H4" s="227"/>
      <c r="I4" s="227"/>
      <c r="J4" s="227"/>
      <c r="K4" s="227"/>
      <c r="L4" s="228"/>
      <c r="M4" s="234" t="s">
        <v>71</v>
      </c>
      <c r="N4" s="235"/>
      <c r="O4" s="209"/>
      <c r="P4" s="210"/>
    </row>
    <row r="5" spans="1:16" ht="19.5" customHeight="1" thickBot="1">
      <c r="A5" s="613"/>
      <c r="B5" s="614"/>
      <c r="C5" s="614"/>
      <c r="D5" s="614"/>
      <c r="E5" s="615"/>
      <c r="F5" s="227"/>
      <c r="G5" s="227"/>
      <c r="H5" s="227"/>
      <c r="I5" s="227"/>
      <c r="J5" s="227"/>
      <c r="K5" s="227"/>
      <c r="L5" s="228"/>
      <c r="M5" s="201" t="s">
        <v>14</v>
      </c>
      <c r="N5" s="239"/>
      <c r="O5" s="239"/>
      <c r="P5" s="240"/>
    </row>
    <row r="6" spans="1:16" ht="19.5" customHeight="1">
      <c r="A6" s="229"/>
      <c r="B6" s="230"/>
      <c r="C6" s="230"/>
      <c r="D6" s="230"/>
      <c r="E6" s="231"/>
      <c r="F6" s="227"/>
      <c r="G6" s="227"/>
      <c r="H6" s="227"/>
      <c r="I6" s="227"/>
      <c r="J6" s="227"/>
      <c r="K6" s="227"/>
      <c r="L6" s="228"/>
      <c r="M6" s="213"/>
      <c r="N6" s="214"/>
      <c r="O6" s="214"/>
      <c r="P6" s="215"/>
    </row>
    <row r="7" spans="1:16" ht="19.5" customHeight="1">
      <c r="A7" s="245"/>
      <c r="B7" s="246"/>
      <c r="C7" s="246"/>
      <c r="D7" s="246"/>
      <c r="E7" s="247"/>
      <c r="F7" s="227"/>
      <c r="G7" s="227"/>
      <c r="H7" s="227"/>
      <c r="I7" s="227"/>
      <c r="J7" s="227"/>
      <c r="K7" s="227"/>
      <c r="L7" s="228"/>
      <c r="M7" s="229"/>
      <c r="N7" s="230"/>
      <c r="O7" s="230"/>
      <c r="P7" s="231"/>
    </row>
    <row r="8" spans="1:16" ht="19.5" customHeight="1">
      <c r="A8" s="245"/>
      <c r="B8" s="246"/>
      <c r="C8" s="246"/>
      <c r="D8" s="246"/>
      <c r="E8" s="247"/>
      <c r="F8" s="227"/>
      <c r="G8" s="227"/>
      <c r="H8" s="227"/>
      <c r="I8" s="227"/>
      <c r="J8" s="227"/>
      <c r="K8" s="227"/>
      <c r="L8" s="228"/>
      <c r="M8" s="229"/>
      <c r="N8" s="230"/>
      <c r="O8" s="230"/>
      <c r="P8" s="231"/>
    </row>
    <row r="9" spans="1:16" ht="19.5" customHeight="1" thickBot="1">
      <c r="A9" s="245"/>
      <c r="B9" s="246"/>
      <c r="C9" s="246"/>
      <c r="D9" s="246"/>
      <c r="E9" s="247"/>
      <c r="F9" s="227"/>
      <c r="G9" s="227"/>
      <c r="H9" s="227"/>
      <c r="I9" s="227"/>
      <c r="J9" s="227"/>
      <c r="K9" s="227"/>
      <c r="L9" s="228"/>
      <c r="M9" s="229"/>
      <c r="N9" s="230"/>
      <c r="O9" s="230"/>
      <c r="P9" s="231"/>
    </row>
    <row r="10" spans="1:17" ht="30" customHeight="1">
      <c r="A10" s="224" t="s">
        <v>13</v>
      </c>
      <c r="B10" s="102" t="s">
        <v>72</v>
      </c>
      <c r="C10" s="102" t="s">
        <v>73</v>
      </c>
      <c r="D10" s="102" t="s">
        <v>4</v>
      </c>
      <c r="E10" s="211" t="s">
        <v>3</v>
      </c>
      <c r="F10" s="211" t="s">
        <v>8</v>
      </c>
      <c r="G10" s="211" t="s">
        <v>6</v>
      </c>
      <c r="H10" s="131" t="s">
        <v>20</v>
      </c>
      <c r="I10" s="211" t="s">
        <v>67</v>
      </c>
      <c r="J10" s="251" t="s">
        <v>299</v>
      </c>
      <c r="K10" s="251" t="s">
        <v>300</v>
      </c>
      <c r="L10" s="211" t="s">
        <v>1</v>
      </c>
      <c r="M10" s="211" t="s">
        <v>9</v>
      </c>
      <c r="N10" s="211"/>
      <c r="O10" s="216" t="s">
        <v>77</v>
      </c>
      <c r="P10" s="232" t="s">
        <v>7</v>
      </c>
      <c r="Q10" s="191" t="s">
        <v>81</v>
      </c>
    </row>
    <row r="11" spans="1:17" ht="30" customHeight="1" thickBot="1">
      <c r="A11" s="225"/>
      <c r="B11" s="103" t="s">
        <v>17</v>
      </c>
      <c r="C11" s="103" t="s">
        <v>17</v>
      </c>
      <c r="D11" s="103" t="s">
        <v>5</v>
      </c>
      <c r="E11" s="212"/>
      <c r="F11" s="212"/>
      <c r="G11" s="212"/>
      <c r="H11" s="103" t="s">
        <v>21</v>
      </c>
      <c r="I11" s="616"/>
      <c r="J11" s="252"/>
      <c r="K11" s="252"/>
      <c r="L11" s="212"/>
      <c r="M11" s="103" t="s">
        <v>10</v>
      </c>
      <c r="N11" s="103" t="s">
        <v>11</v>
      </c>
      <c r="O11" s="217"/>
      <c r="P11" s="233"/>
      <c r="Q11" s="191"/>
    </row>
    <row r="12" spans="1:17" ht="24.75" customHeight="1">
      <c r="A12" s="132">
        <v>1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P12" s="133">
        <f aca="true" t="shared" si="0" ref="P12:P26">E12*O12</f>
        <v>0</v>
      </c>
      <c r="Q12" s="138">
        <f>IF(ISBLANK(J12),"",VLOOKUP(J12,ÜRETİM!$B$150:$D$365,3,0))</f>
      </c>
    </row>
    <row r="13" spans="1:17" ht="24.75" customHeight="1">
      <c r="A13" s="134">
        <v>2</v>
      </c>
      <c r="B13" s="1"/>
      <c r="C13" s="1"/>
      <c r="D13" s="1"/>
      <c r="E13" s="104"/>
      <c r="F13" s="3"/>
      <c r="G13" s="3"/>
      <c r="H13" s="3"/>
      <c r="I13" s="3"/>
      <c r="J13" s="100"/>
      <c r="K13" s="100"/>
      <c r="L13" s="3"/>
      <c r="M13" s="3"/>
      <c r="N13" s="3"/>
      <c r="O13" s="97"/>
      <c r="P13" s="87">
        <f t="shared" si="0"/>
        <v>0</v>
      </c>
      <c r="Q13" s="138">
        <f>IF(ISBLANK(J13),"",VLOOKUP(J13,ÜRETİM!$B$150:$D$365,3,0))</f>
      </c>
    </row>
    <row r="14" spans="1:17" ht="24.75" customHeight="1">
      <c r="A14" s="134">
        <v>3</v>
      </c>
      <c r="B14" s="1"/>
      <c r="C14" s="1"/>
      <c r="D14" s="1"/>
      <c r="E14" s="2"/>
      <c r="F14" s="3"/>
      <c r="G14" s="3"/>
      <c r="H14" s="3"/>
      <c r="I14" s="3"/>
      <c r="J14" s="100"/>
      <c r="K14" s="100"/>
      <c r="L14" s="3"/>
      <c r="M14" s="3"/>
      <c r="N14" s="3"/>
      <c r="O14" s="97"/>
      <c r="P14" s="87">
        <f t="shared" si="0"/>
        <v>0</v>
      </c>
      <c r="Q14" s="138">
        <f>IF(ISBLANK(J14),"",VLOOKUP(J14,ÜRETİM!$B$150:$D$365,3,0))</f>
      </c>
    </row>
    <row r="15" spans="1:17" ht="24.75" customHeight="1">
      <c r="A15" s="134">
        <v>4</v>
      </c>
      <c r="B15" s="1"/>
      <c r="C15" s="1"/>
      <c r="D15" s="1"/>
      <c r="E15" s="2"/>
      <c r="F15" s="3"/>
      <c r="G15" s="3"/>
      <c r="H15" s="3"/>
      <c r="I15" s="3"/>
      <c r="J15" s="100"/>
      <c r="K15" s="100"/>
      <c r="L15" s="3"/>
      <c r="M15" s="3"/>
      <c r="N15" s="3"/>
      <c r="O15" s="97"/>
      <c r="P15" s="87">
        <f t="shared" si="0"/>
        <v>0</v>
      </c>
      <c r="Q15" s="138">
        <f>IF(ISBLANK(J15),"",VLOOKUP(J15,ÜRETİM!$B$150:$D$365,3,0))</f>
      </c>
    </row>
    <row r="16" spans="1:17" ht="24.75" customHeight="1">
      <c r="A16" s="134">
        <v>5</v>
      </c>
      <c r="B16" s="1"/>
      <c r="C16" s="1"/>
      <c r="D16" s="1"/>
      <c r="E16" s="2"/>
      <c r="F16" s="3"/>
      <c r="G16" s="3"/>
      <c r="H16" s="3"/>
      <c r="I16" s="3"/>
      <c r="J16" s="100"/>
      <c r="K16" s="100"/>
      <c r="L16" s="3"/>
      <c r="M16" s="3"/>
      <c r="N16" s="3"/>
      <c r="O16" s="97"/>
      <c r="P16" s="87">
        <f t="shared" si="0"/>
        <v>0</v>
      </c>
      <c r="Q16" s="138">
        <f>IF(ISBLANK(J16),"",VLOOKUP(J16,ÜRETİM!$B$150:$D$365,3,0))</f>
      </c>
    </row>
    <row r="17" spans="1:17" ht="24.75" customHeight="1">
      <c r="A17" s="134">
        <v>6</v>
      </c>
      <c r="B17" s="1"/>
      <c r="C17" s="1"/>
      <c r="D17" s="1"/>
      <c r="E17" s="2"/>
      <c r="F17" s="3"/>
      <c r="G17" s="3"/>
      <c r="H17" s="3"/>
      <c r="I17" s="3"/>
      <c r="J17" s="100"/>
      <c r="K17" s="100"/>
      <c r="L17" s="3"/>
      <c r="M17" s="3"/>
      <c r="N17" s="3"/>
      <c r="O17" s="97"/>
      <c r="P17" s="87">
        <f t="shared" si="0"/>
        <v>0</v>
      </c>
      <c r="Q17" s="138">
        <f>IF(ISBLANK(J17),"",VLOOKUP(J17,ÜRETİM!$B$150:$D$365,3,0))</f>
      </c>
    </row>
    <row r="18" spans="1:17" ht="24.75" customHeight="1">
      <c r="A18" s="134">
        <v>7</v>
      </c>
      <c r="B18" s="1"/>
      <c r="C18" s="1"/>
      <c r="D18" s="1"/>
      <c r="E18" s="2"/>
      <c r="F18" s="3"/>
      <c r="G18" s="3"/>
      <c r="H18" s="3"/>
      <c r="I18" s="3"/>
      <c r="J18" s="100"/>
      <c r="K18" s="100"/>
      <c r="L18" s="3"/>
      <c r="M18" s="3"/>
      <c r="N18" s="3"/>
      <c r="O18" s="97"/>
      <c r="P18" s="87">
        <f t="shared" si="0"/>
        <v>0</v>
      </c>
      <c r="Q18" s="138">
        <f>IF(ISBLANK(J18),"",VLOOKUP(J18,ÜRETİM!$B$150:$D$365,3,0))</f>
      </c>
    </row>
    <row r="19" spans="1:17" ht="24.75" customHeight="1">
      <c r="A19" s="134">
        <v>8</v>
      </c>
      <c r="B19" s="1"/>
      <c r="C19" s="1"/>
      <c r="D19" s="1"/>
      <c r="E19" s="2"/>
      <c r="F19" s="3"/>
      <c r="G19" s="3"/>
      <c r="H19" s="3"/>
      <c r="I19" s="3"/>
      <c r="J19" s="100"/>
      <c r="K19" s="100"/>
      <c r="L19" s="3"/>
      <c r="M19" s="3"/>
      <c r="N19" s="3"/>
      <c r="O19" s="97"/>
      <c r="P19" s="87">
        <f t="shared" si="0"/>
        <v>0</v>
      </c>
      <c r="Q19" s="138">
        <f>IF(ISBLANK(J19),"",VLOOKUP(J19,ÜRETİM!$B$150:$D$365,3,0))</f>
      </c>
    </row>
    <row r="20" spans="1:17" ht="24.75" customHeight="1">
      <c r="A20" s="134">
        <v>9</v>
      </c>
      <c r="B20" s="1"/>
      <c r="C20" s="1"/>
      <c r="D20" s="1"/>
      <c r="E20" s="2"/>
      <c r="F20" s="3"/>
      <c r="G20" s="3"/>
      <c r="H20" s="3"/>
      <c r="I20" s="3"/>
      <c r="J20" s="100"/>
      <c r="K20" s="100"/>
      <c r="L20" s="3"/>
      <c r="M20" s="3"/>
      <c r="N20" s="3"/>
      <c r="O20" s="97"/>
      <c r="P20" s="87">
        <f t="shared" si="0"/>
        <v>0</v>
      </c>
      <c r="Q20" s="138">
        <f>IF(ISBLANK(J20),"",VLOOKUP(J20,ÜRETİM!$B$150:$D$365,3,0))</f>
      </c>
    </row>
    <row r="21" spans="1:17" ht="24.75" customHeight="1">
      <c r="A21" s="134">
        <v>10</v>
      </c>
      <c r="B21" s="1"/>
      <c r="C21" s="1"/>
      <c r="D21" s="1"/>
      <c r="E21" s="2"/>
      <c r="F21" s="3"/>
      <c r="G21" s="3"/>
      <c r="H21" s="3"/>
      <c r="I21" s="3"/>
      <c r="J21" s="100"/>
      <c r="K21" s="100"/>
      <c r="L21" s="3"/>
      <c r="M21" s="3"/>
      <c r="N21" s="3"/>
      <c r="O21" s="97"/>
      <c r="P21" s="87">
        <f t="shared" si="0"/>
        <v>0</v>
      </c>
      <c r="Q21" s="138">
        <f>IF(ISBLANK(J21),"",VLOOKUP(J21,ÜRETİM!$B$150:$D$365,3,0))</f>
      </c>
    </row>
    <row r="22" spans="1:17" ht="24.75" customHeight="1">
      <c r="A22" s="134">
        <v>11</v>
      </c>
      <c r="B22" s="1"/>
      <c r="C22" s="1"/>
      <c r="D22" s="1"/>
      <c r="E22" s="2"/>
      <c r="F22" s="3"/>
      <c r="G22" s="3"/>
      <c r="H22" s="3"/>
      <c r="I22" s="3"/>
      <c r="J22" s="100"/>
      <c r="K22" s="100"/>
      <c r="L22" s="3"/>
      <c r="M22" s="3"/>
      <c r="N22" s="3"/>
      <c r="O22" s="97"/>
      <c r="P22" s="87">
        <f t="shared" si="0"/>
        <v>0</v>
      </c>
      <c r="Q22" s="138">
        <f>IF(ISBLANK(J22),"",VLOOKUP(J22,ÜRETİM!$B$150:$D$365,3,0))</f>
      </c>
    </row>
    <row r="23" spans="1:17" ht="24.75" customHeight="1">
      <c r="A23" s="134">
        <v>12</v>
      </c>
      <c r="B23" s="1"/>
      <c r="C23" s="1"/>
      <c r="D23" s="1"/>
      <c r="E23" s="2"/>
      <c r="F23" s="3"/>
      <c r="G23" s="3"/>
      <c r="H23" s="3"/>
      <c r="I23" s="3"/>
      <c r="J23" s="100"/>
      <c r="K23" s="100"/>
      <c r="L23" s="3"/>
      <c r="M23" s="3"/>
      <c r="N23" s="3"/>
      <c r="O23" s="97"/>
      <c r="P23" s="87">
        <f t="shared" si="0"/>
        <v>0</v>
      </c>
      <c r="Q23" s="138">
        <f>IF(ISBLANK(J23),"",VLOOKUP(J23,ÜRETİM!$B$150:$D$365,3,0))</f>
      </c>
    </row>
    <row r="24" spans="1:17" ht="24.75" customHeight="1">
      <c r="A24" s="134">
        <v>13</v>
      </c>
      <c r="B24" s="1"/>
      <c r="C24" s="1"/>
      <c r="D24" s="1"/>
      <c r="E24" s="2"/>
      <c r="F24" s="3"/>
      <c r="G24" s="3"/>
      <c r="H24" s="3"/>
      <c r="I24" s="3"/>
      <c r="J24" s="100"/>
      <c r="K24" s="100"/>
      <c r="L24" s="3"/>
      <c r="M24" s="3"/>
      <c r="N24" s="3"/>
      <c r="O24" s="97"/>
      <c r="P24" s="87">
        <f t="shared" si="0"/>
        <v>0</v>
      </c>
      <c r="Q24" s="138">
        <f>IF(ISBLANK(J24),"",VLOOKUP(J24,ÜRETİM!$B$150:$D$365,3,0))</f>
      </c>
    </row>
    <row r="25" spans="1:17" ht="24.75" customHeight="1">
      <c r="A25" s="134">
        <v>14</v>
      </c>
      <c r="B25" s="1"/>
      <c r="C25" s="1"/>
      <c r="D25" s="1"/>
      <c r="E25" s="2"/>
      <c r="F25" s="3"/>
      <c r="G25" s="3"/>
      <c r="H25" s="3"/>
      <c r="I25" s="3"/>
      <c r="J25" s="100"/>
      <c r="K25" s="100"/>
      <c r="L25" s="3"/>
      <c r="M25" s="3"/>
      <c r="N25" s="3"/>
      <c r="O25" s="97"/>
      <c r="P25" s="87">
        <f t="shared" si="0"/>
        <v>0</v>
      </c>
      <c r="Q25" s="138">
        <f>IF(ISBLANK(J25),"",VLOOKUP(J25,ÜRETİM!$B$150:$D$365,3,0))</f>
      </c>
    </row>
    <row r="26" spans="1:17" ht="24.75" customHeight="1" thickBot="1">
      <c r="A26" s="134">
        <v>15</v>
      </c>
      <c r="B26" s="1"/>
      <c r="C26" s="1"/>
      <c r="D26" s="1"/>
      <c r="E26" s="2"/>
      <c r="F26" s="3"/>
      <c r="G26" s="105"/>
      <c r="H26" s="105"/>
      <c r="I26" s="105"/>
      <c r="J26" s="100"/>
      <c r="K26" s="130"/>
      <c r="L26" s="105"/>
      <c r="M26" s="105"/>
      <c r="N26" s="105"/>
      <c r="O26" s="106"/>
      <c r="P26" s="135">
        <f t="shared" si="0"/>
        <v>0</v>
      </c>
      <c r="Q26" s="138">
        <f>IF(ISBLANK(J26),"",VLOOKUP(J26,ÜRETİM!$B$150:$D$365,3,0))</f>
      </c>
    </row>
    <row r="27" spans="1:16" ht="19.5" customHeight="1" thickBot="1">
      <c r="A27" s="253" t="s">
        <v>74</v>
      </c>
      <c r="B27" s="254"/>
      <c r="C27" s="254"/>
      <c r="D27" s="254"/>
      <c r="E27" s="254"/>
      <c r="F27" s="255"/>
      <c r="G27" s="201" t="s">
        <v>75</v>
      </c>
      <c r="H27" s="202"/>
      <c r="I27" s="202"/>
      <c r="J27" s="202"/>
      <c r="K27" s="202"/>
      <c r="L27" s="202"/>
      <c r="M27" s="203"/>
      <c r="N27" s="218" t="s">
        <v>15</v>
      </c>
      <c r="O27" s="219"/>
      <c r="P27" s="248">
        <f>SUM(P12:P26)</f>
        <v>0</v>
      </c>
    </row>
    <row r="28" spans="1:16" ht="19.5" customHeight="1">
      <c r="A28" s="195"/>
      <c r="B28" s="196"/>
      <c r="C28" s="196"/>
      <c r="D28" s="196"/>
      <c r="E28" s="196"/>
      <c r="F28" s="197"/>
      <c r="G28" s="257" t="s">
        <v>304</v>
      </c>
      <c r="H28" s="617"/>
      <c r="I28" s="617"/>
      <c r="J28" s="617"/>
      <c r="K28" s="617"/>
      <c r="L28" s="617"/>
      <c r="M28" s="618"/>
      <c r="N28" s="220"/>
      <c r="O28" s="221"/>
      <c r="P28" s="249"/>
    </row>
    <row r="29" spans="1:16" ht="23.25" customHeight="1" thickBot="1">
      <c r="A29" s="198"/>
      <c r="B29" s="199"/>
      <c r="C29" s="199"/>
      <c r="D29" s="199"/>
      <c r="E29" s="199"/>
      <c r="F29" s="200"/>
      <c r="G29" s="619" t="s">
        <v>305</v>
      </c>
      <c r="H29" s="254"/>
      <c r="I29" s="254"/>
      <c r="J29" s="254"/>
      <c r="K29" s="254"/>
      <c r="L29" s="254"/>
      <c r="M29" s="255"/>
      <c r="N29" s="222"/>
      <c r="O29" s="223"/>
      <c r="P29" s="250"/>
    </row>
    <row r="30" spans="1:16" ht="23.25" customHeight="1" thickBot="1">
      <c r="A30" s="241" t="s">
        <v>76</v>
      </c>
      <c r="B30" s="242"/>
      <c r="C30" s="242"/>
      <c r="D30" s="242"/>
      <c r="E30" s="242"/>
      <c r="F30" s="242"/>
      <c r="G30" s="243"/>
      <c r="H30" s="243"/>
      <c r="I30" s="243"/>
      <c r="J30" s="243"/>
      <c r="K30" s="243"/>
      <c r="L30" s="243"/>
      <c r="M30" s="243"/>
      <c r="N30" s="242"/>
      <c r="O30" s="242"/>
      <c r="P30" s="244"/>
    </row>
    <row r="31" spans="1:16" ht="125.25" customHeight="1" thickBot="1">
      <c r="A31" s="256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1"/>
    </row>
    <row r="32" spans="1:16" ht="90" customHeight="1" thickBot="1">
      <c r="A32" s="622" t="s">
        <v>23</v>
      </c>
      <c r="B32" s="623"/>
      <c r="C32" s="624"/>
      <c r="D32" s="622" t="s">
        <v>24</v>
      </c>
      <c r="E32" s="624"/>
      <c r="F32" s="625" t="s">
        <v>25</v>
      </c>
      <c r="G32" s="626"/>
      <c r="H32" s="622" t="s">
        <v>26</v>
      </c>
      <c r="I32" s="202"/>
      <c r="J32" s="624"/>
      <c r="K32" s="190"/>
      <c r="L32" s="622" t="s">
        <v>27</v>
      </c>
      <c r="M32" s="623"/>
      <c r="N32" s="624"/>
      <c r="O32" s="627" t="s">
        <v>28</v>
      </c>
      <c r="P32" s="628" t="s">
        <v>29</v>
      </c>
    </row>
    <row r="33" spans="1:16" ht="49.5" customHeight="1" thickBot="1">
      <c r="A33" s="622" t="s">
        <v>79</v>
      </c>
      <c r="B33" s="623"/>
      <c r="C33" s="624"/>
      <c r="D33" s="629" t="str">
        <f>G28</f>
        <v>SERPİL ÇOLAKSEL</v>
      </c>
      <c r="E33" s="630"/>
      <c r="F33" s="631"/>
      <c r="G33" s="631"/>
      <c r="H33" s="631"/>
      <c r="I33" s="631"/>
      <c r="J33" s="631"/>
      <c r="K33" s="632"/>
      <c r="L33" s="631"/>
      <c r="M33" s="631"/>
      <c r="N33" s="631"/>
      <c r="O33" s="633"/>
      <c r="P33" s="634"/>
    </row>
    <row r="34" spans="1:16" ht="49.5" customHeight="1" thickBot="1">
      <c r="A34" s="622" t="s">
        <v>301</v>
      </c>
      <c r="B34" s="623"/>
      <c r="C34" s="624"/>
      <c r="D34" s="635"/>
      <c r="E34" s="636"/>
      <c r="F34" s="637"/>
      <c r="G34" s="637"/>
      <c r="H34" s="637"/>
      <c r="I34" s="637"/>
      <c r="J34" s="637"/>
      <c r="K34" s="638"/>
      <c r="L34" s="637"/>
      <c r="M34" s="637"/>
      <c r="N34" s="637"/>
      <c r="O34" s="639"/>
      <c r="P34" s="640"/>
    </row>
    <row r="35" spans="1:16" ht="49.5" customHeight="1" thickBot="1">
      <c r="A35" s="622" t="s">
        <v>30</v>
      </c>
      <c r="B35" s="623"/>
      <c r="C35" s="624"/>
      <c r="D35" s="641"/>
      <c r="E35" s="637"/>
      <c r="F35" s="637"/>
      <c r="G35" s="637"/>
      <c r="H35" s="637"/>
      <c r="I35" s="637"/>
      <c r="J35" s="637"/>
      <c r="K35" s="638"/>
      <c r="L35" s="637"/>
      <c r="M35" s="637"/>
      <c r="N35" s="637"/>
      <c r="O35" s="639"/>
      <c r="P35" s="640"/>
    </row>
    <row r="36" spans="1:16" ht="49.5" customHeight="1" thickBot="1">
      <c r="A36" s="622" t="s">
        <v>31</v>
      </c>
      <c r="B36" s="623"/>
      <c r="C36" s="624"/>
      <c r="D36" s="641"/>
      <c r="E36" s="637"/>
      <c r="F36" s="637"/>
      <c r="G36" s="637"/>
      <c r="H36" s="637"/>
      <c r="I36" s="637"/>
      <c r="J36" s="637"/>
      <c r="K36" s="638"/>
      <c r="L36" s="637"/>
      <c r="M36" s="637"/>
      <c r="N36" s="637"/>
      <c r="O36" s="639"/>
      <c r="P36" s="640"/>
    </row>
    <row r="37" spans="1:16" ht="49.5" customHeight="1" thickBot="1">
      <c r="A37" s="622" t="s">
        <v>32</v>
      </c>
      <c r="B37" s="623"/>
      <c r="C37" s="624"/>
      <c r="D37" s="641"/>
      <c r="E37" s="637"/>
      <c r="F37" s="637"/>
      <c r="G37" s="637"/>
      <c r="H37" s="637"/>
      <c r="I37" s="637"/>
      <c r="J37" s="637"/>
      <c r="K37" s="638"/>
      <c r="L37" s="637"/>
      <c r="M37" s="637"/>
      <c r="N37" s="637"/>
      <c r="O37" s="639"/>
      <c r="P37" s="640"/>
    </row>
    <row r="38" spans="1:16" ht="49.5" customHeight="1" thickBot="1">
      <c r="A38" s="622" t="s">
        <v>33</v>
      </c>
      <c r="B38" s="623"/>
      <c r="C38" s="624"/>
      <c r="D38" s="641"/>
      <c r="E38" s="637"/>
      <c r="F38" s="637"/>
      <c r="G38" s="637"/>
      <c r="H38" s="637"/>
      <c r="I38" s="637"/>
      <c r="J38" s="637"/>
      <c r="K38" s="638"/>
      <c r="L38" s="637"/>
      <c r="M38" s="637"/>
      <c r="N38" s="637"/>
      <c r="O38" s="639"/>
      <c r="P38" s="640"/>
    </row>
    <row r="39" spans="1:16" ht="49.5" customHeight="1" thickBot="1">
      <c r="A39" s="622" t="s">
        <v>34</v>
      </c>
      <c r="B39" s="623"/>
      <c r="C39" s="624"/>
      <c r="D39" s="641"/>
      <c r="E39" s="637"/>
      <c r="F39" s="637"/>
      <c r="G39" s="637"/>
      <c r="H39" s="637"/>
      <c r="I39" s="637"/>
      <c r="J39" s="637"/>
      <c r="K39" s="638"/>
      <c r="L39" s="637"/>
      <c r="M39" s="637"/>
      <c r="N39" s="637"/>
      <c r="O39" s="639"/>
      <c r="P39" s="640"/>
    </row>
    <row r="40" spans="1:16" ht="49.5" customHeight="1" thickBot="1">
      <c r="A40" s="622" t="s">
        <v>35</v>
      </c>
      <c r="B40" s="623"/>
      <c r="C40" s="624"/>
      <c r="D40" s="641"/>
      <c r="E40" s="637"/>
      <c r="F40" s="637"/>
      <c r="G40" s="637"/>
      <c r="H40" s="637"/>
      <c r="I40" s="637"/>
      <c r="J40" s="637"/>
      <c r="K40" s="638"/>
      <c r="L40" s="637"/>
      <c r="M40" s="637"/>
      <c r="N40" s="637"/>
      <c r="O40" s="639"/>
      <c r="P40" s="640"/>
    </row>
    <row r="41" spans="1:16" ht="49.5" customHeight="1" thickBot="1">
      <c r="A41" s="622" t="s">
        <v>37</v>
      </c>
      <c r="B41" s="623"/>
      <c r="C41" s="624"/>
      <c r="D41" s="641"/>
      <c r="E41" s="637"/>
      <c r="F41" s="637"/>
      <c r="G41" s="637"/>
      <c r="H41" s="637"/>
      <c r="I41" s="637"/>
      <c r="J41" s="637"/>
      <c r="K41" s="638"/>
      <c r="L41" s="637"/>
      <c r="M41" s="637"/>
      <c r="N41" s="637"/>
      <c r="O41" s="639"/>
      <c r="P41" s="640"/>
    </row>
    <row r="42" spans="1:16" ht="49.5" customHeight="1" thickBot="1">
      <c r="A42" s="622" t="s">
        <v>36</v>
      </c>
      <c r="B42" s="623"/>
      <c r="C42" s="624"/>
      <c r="D42" s="641"/>
      <c r="E42" s="637"/>
      <c r="F42" s="637"/>
      <c r="G42" s="637"/>
      <c r="H42" s="637"/>
      <c r="I42" s="637"/>
      <c r="J42" s="637"/>
      <c r="K42" s="638"/>
      <c r="L42" s="637"/>
      <c r="M42" s="637"/>
      <c r="N42" s="637"/>
      <c r="O42" s="639"/>
      <c r="P42" s="640"/>
    </row>
    <row r="43" spans="1:16" ht="49.5" customHeight="1" thickBot="1">
      <c r="A43" s="622" t="s">
        <v>38</v>
      </c>
      <c r="B43" s="623"/>
      <c r="C43" s="624"/>
      <c r="D43" s="642"/>
      <c r="E43" s="643"/>
      <c r="F43" s="643"/>
      <c r="G43" s="643"/>
      <c r="H43" s="643"/>
      <c r="I43" s="643"/>
      <c r="J43" s="643"/>
      <c r="K43" s="644"/>
      <c r="L43" s="643"/>
      <c r="M43" s="643"/>
      <c r="N43" s="643"/>
      <c r="O43" s="645"/>
      <c r="P43" s="646"/>
    </row>
    <row r="44" spans="1:16" ht="12.7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4"/>
      <c r="L44" s="258"/>
      <c r="M44" s="258"/>
      <c r="N44" s="258"/>
      <c r="O44" s="4"/>
      <c r="P44" s="4"/>
    </row>
    <row r="45" spans="1:16" ht="12.7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4"/>
      <c r="L45" s="258"/>
      <c r="M45" s="258"/>
      <c r="N45" s="258"/>
      <c r="O45" s="4"/>
      <c r="P45" s="4"/>
    </row>
    <row r="150" ht="12.75" hidden="1">
      <c r="D150" t="s">
        <v>82</v>
      </c>
    </row>
    <row r="151" ht="12.75" hidden="1">
      <c r="D151" t="s">
        <v>83</v>
      </c>
    </row>
    <row r="152" ht="12.75" hidden="1">
      <c r="D152" t="s">
        <v>84</v>
      </c>
    </row>
    <row r="153" ht="12.75" hidden="1">
      <c r="D153" t="s">
        <v>85</v>
      </c>
    </row>
    <row r="154" ht="12.75" hidden="1">
      <c r="D154" t="s">
        <v>86</v>
      </c>
    </row>
    <row r="155" ht="12.75" hidden="1">
      <c r="D155" t="s">
        <v>87</v>
      </c>
    </row>
    <row r="156" ht="12.75" hidden="1">
      <c r="D156" t="s">
        <v>88</v>
      </c>
    </row>
    <row r="157" ht="12.75" hidden="1">
      <c r="D157" t="s">
        <v>89</v>
      </c>
    </row>
    <row r="158" ht="12.75" hidden="1">
      <c r="D158" t="s">
        <v>90</v>
      </c>
    </row>
    <row r="159" ht="12.75" hidden="1">
      <c r="D159" t="s">
        <v>91</v>
      </c>
    </row>
    <row r="160" ht="12.75" hidden="1">
      <c r="D160" t="s">
        <v>92</v>
      </c>
    </row>
    <row r="161" ht="12.75" hidden="1">
      <c r="D161" t="s">
        <v>93</v>
      </c>
    </row>
    <row r="162" ht="12.75" hidden="1">
      <c r="D162" t="s">
        <v>94</v>
      </c>
    </row>
    <row r="163" ht="12.75" hidden="1">
      <c r="D163" t="s">
        <v>95</v>
      </c>
    </row>
    <row r="164" ht="12.75" hidden="1">
      <c r="D164" t="s">
        <v>96</v>
      </c>
    </row>
    <row r="165" ht="12.75" hidden="1">
      <c r="D165" t="s">
        <v>97</v>
      </c>
    </row>
    <row r="166" ht="12.75" hidden="1">
      <c r="D166" t="s">
        <v>98</v>
      </c>
    </row>
    <row r="167" ht="12.75" hidden="1">
      <c r="D167" t="s">
        <v>99</v>
      </c>
    </row>
    <row r="168" ht="12.75" hidden="1">
      <c r="D168" t="s">
        <v>100</v>
      </c>
    </row>
    <row r="169" ht="12.75" hidden="1">
      <c r="D169" t="s">
        <v>101</v>
      </c>
    </row>
    <row r="170" ht="12.75" hidden="1">
      <c r="D170" t="s">
        <v>102</v>
      </c>
    </row>
    <row r="171" ht="12.75" hidden="1">
      <c r="D171" t="s">
        <v>103</v>
      </c>
    </row>
    <row r="172" ht="12.75" hidden="1">
      <c r="D172" t="s">
        <v>104</v>
      </c>
    </row>
    <row r="173" ht="12.75" hidden="1">
      <c r="D173" t="s">
        <v>105</v>
      </c>
    </row>
    <row r="174" ht="12.75" hidden="1">
      <c r="D174" t="s">
        <v>106</v>
      </c>
    </row>
    <row r="175" ht="12.75" hidden="1">
      <c r="D175" t="s">
        <v>107</v>
      </c>
    </row>
    <row r="176" ht="12.75" hidden="1">
      <c r="D176" t="s">
        <v>108</v>
      </c>
    </row>
    <row r="177" ht="12.75" hidden="1">
      <c r="D177" t="s">
        <v>109</v>
      </c>
    </row>
    <row r="178" ht="12.75" hidden="1">
      <c r="D178" t="s">
        <v>110</v>
      </c>
    </row>
    <row r="179" ht="12.75" hidden="1">
      <c r="D179" t="s">
        <v>111</v>
      </c>
    </row>
    <row r="180" ht="12.75" hidden="1">
      <c r="D180" t="s">
        <v>112</v>
      </c>
    </row>
    <row r="181" ht="12.75" hidden="1">
      <c r="D181" t="s">
        <v>113</v>
      </c>
    </row>
    <row r="182" ht="12.75" hidden="1">
      <c r="D182" t="s">
        <v>114</v>
      </c>
    </row>
    <row r="183" ht="12.75" hidden="1">
      <c r="D183" t="s">
        <v>115</v>
      </c>
    </row>
    <row r="184" ht="12.75" hidden="1">
      <c r="D184" t="s">
        <v>116</v>
      </c>
    </row>
    <row r="185" ht="12.75" hidden="1">
      <c r="D185" t="s">
        <v>117</v>
      </c>
    </row>
    <row r="186" ht="12.75" hidden="1">
      <c r="D186" t="s">
        <v>118</v>
      </c>
    </row>
    <row r="187" ht="12.75" hidden="1">
      <c r="D187" t="s">
        <v>119</v>
      </c>
    </row>
    <row r="188" ht="12.75" hidden="1">
      <c r="D188" t="s">
        <v>120</v>
      </c>
    </row>
    <row r="189" ht="12.75" hidden="1">
      <c r="D189" t="s">
        <v>121</v>
      </c>
    </row>
    <row r="190" ht="12.75" hidden="1">
      <c r="D190" t="s">
        <v>122</v>
      </c>
    </row>
    <row r="191" ht="12.75" hidden="1">
      <c r="D191" t="s">
        <v>123</v>
      </c>
    </row>
    <row r="192" ht="12.75" hidden="1">
      <c r="D192" t="s">
        <v>124</v>
      </c>
    </row>
    <row r="193" ht="12.75" hidden="1">
      <c r="D193" t="s">
        <v>125</v>
      </c>
    </row>
    <row r="194" ht="12.75" hidden="1">
      <c r="D194" t="s">
        <v>126</v>
      </c>
    </row>
    <row r="195" ht="12.75" hidden="1">
      <c r="D195" t="s">
        <v>127</v>
      </c>
    </row>
    <row r="196" ht="12.75" hidden="1">
      <c r="D196" t="s">
        <v>128</v>
      </c>
    </row>
    <row r="197" ht="12.75" hidden="1">
      <c r="D197" t="s">
        <v>129</v>
      </c>
    </row>
    <row r="198" ht="12.75" hidden="1">
      <c r="D198" t="s">
        <v>130</v>
      </c>
    </row>
    <row r="199" ht="12.75" hidden="1">
      <c r="D199" t="s">
        <v>131</v>
      </c>
    </row>
    <row r="200" ht="12.75" hidden="1">
      <c r="D200" t="s">
        <v>132</v>
      </c>
    </row>
    <row r="201" ht="12.75" hidden="1">
      <c r="D201" t="s">
        <v>133</v>
      </c>
    </row>
    <row r="202" ht="12.75" hidden="1">
      <c r="D202" t="s">
        <v>134</v>
      </c>
    </row>
    <row r="203" ht="12.75" hidden="1">
      <c r="D203" t="s">
        <v>135</v>
      </c>
    </row>
    <row r="204" ht="12.75" hidden="1">
      <c r="D204" t="s">
        <v>136</v>
      </c>
    </row>
    <row r="205" ht="12.75" hidden="1">
      <c r="D205" t="s">
        <v>137</v>
      </c>
    </row>
    <row r="206" ht="12.75" hidden="1">
      <c r="D206" t="s">
        <v>138</v>
      </c>
    </row>
    <row r="207" ht="12.75" hidden="1">
      <c r="D207" t="s">
        <v>139</v>
      </c>
    </row>
    <row r="208" ht="12.75" hidden="1">
      <c r="D208" t="s">
        <v>140</v>
      </c>
    </row>
    <row r="209" ht="12.75" hidden="1">
      <c r="D209" t="s">
        <v>141</v>
      </c>
    </row>
    <row r="210" ht="12.75" hidden="1">
      <c r="D210" t="s">
        <v>142</v>
      </c>
    </row>
    <row r="211" ht="12.75" hidden="1">
      <c r="D211" t="s">
        <v>143</v>
      </c>
    </row>
    <row r="212" ht="12.75" hidden="1">
      <c r="D212" t="s">
        <v>144</v>
      </c>
    </row>
    <row r="213" ht="12.75" hidden="1">
      <c r="D213" t="s">
        <v>145</v>
      </c>
    </row>
    <row r="214" ht="12.75" hidden="1">
      <c r="D214" t="s">
        <v>146</v>
      </c>
    </row>
    <row r="215" ht="12.75" hidden="1">
      <c r="D215" t="s">
        <v>147</v>
      </c>
    </row>
    <row r="216" ht="12.75" hidden="1">
      <c r="D216" t="s">
        <v>148</v>
      </c>
    </row>
    <row r="217" ht="12.75" hidden="1">
      <c r="D217" t="s">
        <v>149</v>
      </c>
    </row>
    <row r="218" ht="12.75" hidden="1">
      <c r="D218" t="s">
        <v>150</v>
      </c>
    </row>
    <row r="219" ht="12.75" hidden="1">
      <c r="D219" t="s">
        <v>151</v>
      </c>
    </row>
    <row r="220" ht="12.75" hidden="1">
      <c r="D220" t="s">
        <v>152</v>
      </c>
    </row>
    <row r="221" ht="12.75" hidden="1">
      <c r="D221" t="s">
        <v>153</v>
      </c>
    </row>
    <row r="222" ht="12.75" hidden="1">
      <c r="D222" t="s">
        <v>154</v>
      </c>
    </row>
    <row r="223" ht="12.75" hidden="1">
      <c r="D223" t="s">
        <v>155</v>
      </c>
    </row>
    <row r="224" ht="12.75" hidden="1">
      <c r="D224" t="s">
        <v>156</v>
      </c>
    </row>
    <row r="225" ht="12.75" hidden="1">
      <c r="D225" t="s">
        <v>157</v>
      </c>
    </row>
    <row r="226" ht="12.75" hidden="1">
      <c r="D226" t="s">
        <v>158</v>
      </c>
    </row>
    <row r="227" ht="12.75" hidden="1">
      <c r="D227" t="s">
        <v>159</v>
      </c>
    </row>
    <row r="228" ht="12.75" hidden="1">
      <c r="D228" t="s">
        <v>160</v>
      </c>
    </row>
    <row r="229" ht="12.75" hidden="1">
      <c r="D229" t="s">
        <v>161</v>
      </c>
    </row>
    <row r="230" ht="12.75" hidden="1">
      <c r="D230" t="s">
        <v>162</v>
      </c>
    </row>
    <row r="231" ht="12.75" hidden="1">
      <c r="D231" t="s">
        <v>163</v>
      </c>
    </row>
    <row r="232" ht="12.75" hidden="1">
      <c r="D232" t="s">
        <v>164</v>
      </c>
    </row>
    <row r="233" ht="12.75" hidden="1">
      <c r="D233" t="s">
        <v>165</v>
      </c>
    </row>
    <row r="234" ht="12.75" hidden="1">
      <c r="D234" t="s">
        <v>166</v>
      </c>
    </row>
    <row r="235" ht="12.75" hidden="1">
      <c r="D235" t="s">
        <v>167</v>
      </c>
    </row>
    <row r="236" ht="12.75" hidden="1">
      <c r="D236" t="s">
        <v>168</v>
      </c>
    </row>
    <row r="237" ht="12.75" hidden="1">
      <c r="D237" t="s">
        <v>169</v>
      </c>
    </row>
    <row r="238" ht="12.75" hidden="1">
      <c r="D238" t="s">
        <v>170</v>
      </c>
    </row>
    <row r="239" ht="12.75" hidden="1">
      <c r="D239" t="s">
        <v>171</v>
      </c>
    </row>
    <row r="240" ht="12.75" hidden="1">
      <c r="D240" t="s">
        <v>172</v>
      </c>
    </row>
    <row r="241" ht="12.75" hidden="1">
      <c r="D241" t="s">
        <v>173</v>
      </c>
    </row>
    <row r="242" ht="12.75" hidden="1">
      <c r="D242" t="s">
        <v>174</v>
      </c>
    </row>
    <row r="243" ht="12.75" hidden="1">
      <c r="D243" t="s">
        <v>175</v>
      </c>
    </row>
    <row r="244" ht="12.75" hidden="1">
      <c r="D244" t="s">
        <v>176</v>
      </c>
    </row>
    <row r="245" ht="12.75" hidden="1">
      <c r="D245" t="s">
        <v>177</v>
      </c>
    </row>
    <row r="246" ht="12.75" hidden="1">
      <c r="D246" t="s">
        <v>178</v>
      </c>
    </row>
    <row r="247" ht="12.75" hidden="1">
      <c r="D247" t="s">
        <v>179</v>
      </c>
    </row>
    <row r="248" ht="12.75" hidden="1">
      <c r="D248" t="s">
        <v>180</v>
      </c>
    </row>
    <row r="249" ht="12.75" hidden="1">
      <c r="D249" t="s">
        <v>181</v>
      </c>
    </row>
    <row r="250" ht="12.75" hidden="1">
      <c r="D250" t="s">
        <v>182</v>
      </c>
    </row>
    <row r="251" ht="12.75" hidden="1">
      <c r="D251" t="s">
        <v>183</v>
      </c>
    </row>
    <row r="252" ht="12.75" hidden="1">
      <c r="D252" t="s">
        <v>184</v>
      </c>
    </row>
    <row r="253" ht="12.75" hidden="1">
      <c r="D253" t="s">
        <v>185</v>
      </c>
    </row>
    <row r="254" ht="12.75" hidden="1">
      <c r="D254" t="s">
        <v>186</v>
      </c>
    </row>
    <row r="255" ht="12.75" hidden="1">
      <c r="D255" t="s">
        <v>187</v>
      </c>
    </row>
    <row r="256" ht="12.75" hidden="1">
      <c r="D256" t="s">
        <v>188</v>
      </c>
    </row>
    <row r="257" ht="12.75" hidden="1">
      <c r="D257" t="s">
        <v>189</v>
      </c>
    </row>
    <row r="258" ht="12.75" hidden="1">
      <c r="D258" t="s">
        <v>190</v>
      </c>
    </row>
    <row r="259" ht="12.75" hidden="1">
      <c r="D259" t="s">
        <v>191</v>
      </c>
    </row>
    <row r="260" ht="12.75" hidden="1">
      <c r="D260" t="s">
        <v>192</v>
      </c>
    </row>
    <row r="261" ht="12.75" hidden="1">
      <c r="D261" t="s">
        <v>193</v>
      </c>
    </row>
    <row r="262" ht="12.75" hidden="1">
      <c r="D262" t="s">
        <v>194</v>
      </c>
    </row>
    <row r="263" ht="12.75" hidden="1">
      <c r="D263" t="s">
        <v>195</v>
      </c>
    </row>
    <row r="264" ht="12.75" hidden="1">
      <c r="D264" t="s">
        <v>196</v>
      </c>
    </row>
    <row r="265" ht="12.75" hidden="1">
      <c r="D265" t="s">
        <v>197</v>
      </c>
    </row>
    <row r="266" ht="12.75" hidden="1">
      <c r="D266" t="s">
        <v>198</v>
      </c>
    </row>
    <row r="267" ht="12.75" hidden="1">
      <c r="D267" t="s">
        <v>199</v>
      </c>
    </row>
    <row r="268" ht="12.75" hidden="1">
      <c r="D268" t="s">
        <v>200</v>
      </c>
    </row>
    <row r="269" ht="12.75" hidden="1">
      <c r="D269" t="s">
        <v>201</v>
      </c>
    </row>
    <row r="270" ht="12.75" hidden="1">
      <c r="D270" t="s">
        <v>202</v>
      </c>
    </row>
    <row r="271" ht="12.75" hidden="1">
      <c r="D271" t="s">
        <v>203</v>
      </c>
    </row>
    <row r="272" ht="12.75" hidden="1">
      <c r="D272" t="s">
        <v>204</v>
      </c>
    </row>
    <row r="273" ht="12.75" hidden="1">
      <c r="D273" t="s">
        <v>205</v>
      </c>
    </row>
    <row r="274" ht="12.75" hidden="1">
      <c r="D274" t="s">
        <v>206</v>
      </c>
    </row>
    <row r="275" ht="12.75" hidden="1">
      <c r="D275" t="s">
        <v>207</v>
      </c>
    </row>
    <row r="276" ht="12.75" hidden="1">
      <c r="D276" t="s">
        <v>208</v>
      </c>
    </row>
    <row r="277" ht="12.75" hidden="1">
      <c r="D277" t="s">
        <v>209</v>
      </c>
    </row>
    <row r="278" ht="12.75" hidden="1">
      <c r="D278" t="s">
        <v>210</v>
      </c>
    </row>
    <row r="279" ht="12.75" hidden="1">
      <c r="D279" t="s">
        <v>211</v>
      </c>
    </row>
    <row r="280" ht="12.75" hidden="1">
      <c r="D280" t="s">
        <v>212</v>
      </c>
    </row>
    <row r="281" ht="12.75" hidden="1">
      <c r="D281" t="s">
        <v>213</v>
      </c>
    </row>
    <row r="282" ht="12.75" hidden="1">
      <c r="D282" t="s">
        <v>214</v>
      </c>
    </row>
    <row r="283" ht="12.75" hidden="1">
      <c r="D283" t="s">
        <v>215</v>
      </c>
    </row>
    <row r="284" ht="12.75" hidden="1">
      <c r="D284" t="s">
        <v>216</v>
      </c>
    </row>
    <row r="285" ht="12.75" hidden="1">
      <c r="D285" t="s">
        <v>217</v>
      </c>
    </row>
    <row r="286" ht="12.75" hidden="1">
      <c r="D286" t="s">
        <v>218</v>
      </c>
    </row>
    <row r="287" ht="12.75" hidden="1">
      <c r="D287" t="s">
        <v>219</v>
      </c>
    </row>
    <row r="288" ht="12.75" hidden="1">
      <c r="D288" t="s">
        <v>220</v>
      </c>
    </row>
    <row r="289" ht="12.75" hidden="1">
      <c r="D289" t="s">
        <v>221</v>
      </c>
    </row>
    <row r="290" ht="12.75" hidden="1">
      <c r="D290" t="s">
        <v>222</v>
      </c>
    </row>
    <row r="291" ht="12.75" hidden="1">
      <c r="D291" t="s">
        <v>223</v>
      </c>
    </row>
    <row r="292" ht="12.75" hidden="1">
      <c r="D292" t="s">
        <v>224</v>
      </c>
    </row>
    <row r="293" ht="12.75" hidden="1">
      <c r="D293" t="s">
        <v>225</v>
      </c>
    </row>
    <row r="294" ht="12.75" hidden="1">
      <c r="D294" t="s">
        <v>226</v>
      </c>
    </row>
    <row r="295" ht="12.75" hidden="1">
      <c r="D295" t="s">
        <v>227</v>
      </c>
    </row>
    <row r="296" ht="12.75" hidden="1">
      <c r="D296" t="s">
        <v>228</v>
      </c>
    </row>
    <row r="297" ht="12.75" hidden="1">
      <c r="D297" t="s">
        <v>229</v>
      </c>
    </row>
    <row r="298" ht="12.75" hidden="1">
      <c r="D298" t="s">
        <v>230</v>
      </c>
    </row>
    <row r="299" ht="12.75" hidden="1">
      <c r="D299" t="s">
        <v>231</v>
      </c>
    </row>
    <row r="300" ht="12.75" hidden="1">
      <c r="D300" t="s">
        <v>232</v>
      </c>
    </row>
    <row r="301" ht="12.75" hidden="1">
      <c r="D301" t="s">
        <v>233</v>
      </c>
    </row>
    <row r="302" ht="12.75" hidden="1">
      <c r="D302" t="s">
        <v>234</v>
      </c>
    </row>
    <row r="303" ht="12.75" hidden="1">
      <c r="D303" t="s">
        <v>235</v>
      </c>
    </row>
    <row r="304" ht="12.75" hidden="1">
      <c r="D304" t="s">
        <v>236</v>
      </c>
    </row>
    <row r="305" ht="12.75" hidden="1">
      <c r="D305" t="s">
        <v>237</v>
      </c>
    </row>
    <row r="306" ht="12.75" hidden="1">
      <c r="D306" t="s">
        <v>238</v>
      </c>
    </row>
    <row r="307" ht="12.75" hidden="1">
      <c r="D307" t="s">
        <v>239</v>
      </c>
    </row>
    <row r="308" ht="12.75" hidden="1">
      <c r="D308" t="s">
        <v>240</v>
      </c>
    </row>
    <row r="309" ht="12.75" hidden="1">
      <c r="D309" t="s">
        <v>241</v>
      </c>
    </row>
    <row r="310" ht="12.75" hidden="1">
      <c r="D310" t="s">
        <v>242</v>
      </c>
    </row>
    <row r="311" ht="12.75" hidden="1">
      <c r="D311" t="s">
        <v>243</v>
      </c>
    </row>
    <row r="312" ht="12.75" hidden="1">
      <c r="D312" t="s">
        <v>244</v>
      </c>
    </row>
    <row r="313" ht="12.75" hidden="1">
      <c r="D313" t="s">
        <v>245</v>
      </c>
    </row>
    <row r="314" ht="12.75" hidden="1">
      <c r="D314" t="s">
        <v>246</v>
      </c>
    </row>
    <row r="315" ht="12.75" hidden="1">
      <c r="D315" t="s">
        <v>247</v>
      </c>
    </row>
    <row r="316" ht="12.75" hidden="1">
      <c r="D316" t="s">
        <v>248</v>
      </c>
    </row>
    <row r="317" ht="12.75" hidden="1">
      <c r="D317" t="s">
        <v>249</v>
      </c>
    </row>
    <row r="318" ht="12.75" hidden="1">
      <c r="D318" t="s">
        <v>250</v>
      </c>
    </row>
    <row r="319" ht="12.75" hidden="1">
      <c r="D319" t="s">
        <v>251</v>
      </c>
    </row>
    <row r="320" ht="12.75" hidden="1">
      <c r="D320" t="s">
        <v>252</v>
      </c>
    </row>
    <row r="321" ht="12.75" hidden="1">
      <c r="D321" t="s">
        <v>253</v>
      </c>
    </row>
    <row r="322" ht="12.75" hidden="1">
      <c r="D322" t="s">
        <v>254</v>
      </c>
    </row>
    <row r="323" ht="12.75" hidden="1">
      <c r="D323" t="s">
        <v>255</v>
      </c>
    </row>
    <row r="324" ht="12.75" hidden="1">
      <c r="D324" t="s">
        <v>256</v>
      </c>
    </row>
    <row r="325" ht="12.75" hidden="1">
      <c r="D325" t="s">
        <v>257</v>
      </c>
    </row>
    <row r="326" ht="12.75" hidden="1">
      <c r="D326" t="s">
        <v>258</v>
      </c>
    </row>
    <row r="327" ht="12.75" hidden="1">
      <c r="D327" t="s">
        <v>259</v>
      </c>
    </row>
    <row r="328" ht="12.75" hidden="1">
      <c r="D328" t="s">
        <v>260</v>
      </c>
    </row>
    <row r="329" ht="12.75" hidden="1">
      <c r="D329" t="s">
        <v>261</v>
      </c>
    </row>
    <row r="330" ht="12.75" hidden="1">
      <c r="D330" t="s">
        <v>262</v>
      </c>
    </row>
    <row r="331" ht="12.75" hidden="1">
      <c r="D331" t="s">
        <v>263</v>
      </c>
    </row>
    <row r="332" ht="12.75" hidden="1">
      <c r="D332" t="s">
        <v>264</v>
      </c>
    </row>
    <row r="333" ht="12.75" hidden="1">
      <c r="D333" t="s">
        <v>265</v>
      </c>
    </row>
    <row r="334" ht="12.75" hidden="1">
      <c r="D334" t="s">
        <v>266</v>
      </c>
    </row>
    <row r="335" ht="12.75" hidden="1">
      <c r="D335" t="s">
        <v>267</v>
      </c>
    </row>
    <row r="336" ht="12.75" hidden="1">
      <c r="D336" t="s">
        <v>268</v>
      </c>
    </row>
    <row r="337" ht="12.75" hidden="1">
      <c r="D337" t="s">
        <v>269</v>
      </c>
    </row>
    <row r="338" ht="12.75" hidden="1">
      <c r="D338" t="s">
        <v>270</v>
      </c>
    </row>
    <row r="339" ht="12.75" hidden="1">
      <c r="D339" t="s">
        <v>271</v>
      </c>
    </row>
    <row r="340" ht="12.75" hidden="1">
      <c r="D340" t="s">
        <v>272</v>
      </c>
    </row>
    <row r="341" ht="12.75" hidden="1">
      <c r="D341" t="s">
        <v>273</v>
      </c>
    </row>
    <row r="342" ht="12.75" hidden="1">
      <c r="D342" t="s">
        <v>274</v>
      </c>
    </row>
    <row r="343" ht="12.75" hidden="1">
      <c r="D343" t="s">
        <v>275</v>
      </c>
    </row>
    <row r="344" ht="12.75" hidden="1">
      <c r="D344" t="s">
        <v>276</v>
      </c>
    </row>
    <row r="345" ht="12.75" hidden="1">
      <c r="D345" t="s">
        <v>277</v>
      </c>
    </row>
    <row r="346" ht="12.75" hidden="1">
      <c r="D346" t="s">
        <v>278</v>
      </c>
    </row>
    <row r="347" ht="12.75" hidden="1">
      <c r="D347" t="s">
        <v>279</v>
      </c>
    </row>
    <row r="348" ht="12.75" hidden="1">
      <c r="D348" t="s">
        <v>280</v>
      </c>
    </row>
    <row r="349" ht="12.75" hidden="1">
      <c r="D349" t="s">
        <v>281</v>
      </c>
    </row>
    <row r="350" ht="12.75" hidden="1">
      <c r="D350" t="s">
        <v>282</v>
      </c>
    </row>
    <row r="351" ht="12.75" hidden="1">
      <c r="D351" t="s">
        <v>283</v>
      </c>
    </row>
    <row r="352" ht="12.75" hidden="1">
      <c r="D352" t="s">
        <v>284</v>
      </c>
    </row>
    <row r="353" ht="12.75" hidden="1">
      <c r="D353" t="s">
        <v>285</v>
      </c>
    </row>
    <row r="354" ht="12.75" hidden="1">
      <c r="D354" t="s">
        <v>286</v>
      </c>
    </row>
    <row r="355" ht="12.75" hidden="1">
      <c r="D355" t="s">
        <v>287</v>
      </c>
    </row>
    <row r="356" ht="12.75" hidden="1">
      <c r="D356" t="s">
        <v>288</v>
      </c>
    </row>
    <row r="357" ht="12.75" hidden="1">
      <c r="D357" t="s">
        <v>289</v>
      </c>
    </row>
    <row r="358" ht="12.75" hidden="1">
      <c r="D358" t="s">
        <v>290</v>
      </c>
    </row>
    <row r="359" ht="12.75" hidden="1">
      <c r="D359" t="s">
        <v>291</v>
      </c>
    </row>
    <row r="360" ht="12.75" hidden="1">
      <c r="D360" t="s">
        <v>292</v>
      </c>
    </row>
    <row r="361" ht="12.75" hidden="1">
      <c r="D361" t="s">
        <v>293</v>
      </c>
    </row>
    <row r="362" ht="12.75" hidden="1">
      <c r="D362" t="s">
        <v>294</v>
      </c>
    </row>
    <row r="363" ht="12.75" hidden="1">
      <c r="D363" t="s">
        <v>295</v>
      </c>
    </row>
    <row r="364" ht="12.75" hidden="1">
      <c r="D364" t="s">
        <v>296</v>
      </c>
    </row>
    <row r="365" ht="12.75" hidden="1">
      <c r="D365" t="s">
        <v>297</v>
      </c>
    </row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</sheetData>
  <sheetProtection password="EC25" sheet="1" objects="1" scenarios="1"/>
  <mergeCells count="110">
    <mergeCell ref="L44:N44"/>
    <mergeCell ref="L45:N45"/>
    <mergeCell ref="H45:J45"/>
    <mergeCell ref="H44:J44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H41:J41"/>
    <mergeCell ref="H42:J42"/>
    <mergeCell ref="H43:J43"/>
    <mergeCell ref="L43:N43"/>
    <mergeCell ref="H37:J37"/>
    <mergeCell ref="H38:J38"/>
    <mergeCell ref="H39:J39"/>
    <mergeCell ref="H40:J40"/>
    <mergeCell ref="H33:J33"/>
    <mergeCell ref="H34:J34"/>
    <mergeCell ref="H35:J35"/>
    <mergeCell ref="H36:J36"/>
    <mergeCell ref="F43:G43"/>
    <mergeCell ref="F44:G44"/>
    <mergeCell ref="F45:G45"/>
    <mergeCell ref="D45:E45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D41:E41"/>
    <mergeCell ref="D42:E42"/>
    <mergeCell ref="F42:G42"/>
    <mergeCell ref="D43:E43"/>
    <mergeCell ref="D44:E44"/>
    <mergeCell ref="D37:E37"/>
    <mergeCell ref="D38:E38"/>
    <mergeCell ref="D39:E39"/>
    <mergeCell ref="D40:E40"/>
    <mergeCell ref="D33:E33"/>
    <mergeCell ref="D34:E34"/>
    <mergeCell ref="D35:E35"/>
    <mergeCell ref="D36:E36"/>
    <mergeCell ref="A42:C42"/>
    <mergeCell ref="A43:C43"/>
    <mergeCell ref="A34:C34"/>
    <mergeCell ref="A35:C35"/>
    <mergeCell ref="A36:C36"/>
    <mergeCell ref="A37:C37"/>
    <mergeCell ref="A44:C44"/>
    <mergeCell ref="A45:C45"/>
    <mergeCell ref="A38:C38"/>
    <mergeCell ref="A39:C39"/>
    <mergeCell ref="A40:C40"/>
    <mergeCell ref="A41:C41"/>
    <mergeCell ref="L33:N33"/>
    <mergeCell ref="A31:P31"/>
    <mergeCell ref="A4:E5"/>
    <mergeCell ref="M4:N4"/>
    <mergeCell ref="O4:P4"/>
    <mergeCell ref="A32:C32"/>
    <mergeCell ref="D32:E32"/>
    <mergeCell ref="F32:G32"/>
    <mergeCell ref="H32:J32"/>
    <mergeCell ref="A33:C33"/>
    <mergeCell ref="F10:F11"/>
    <mergeCell ref="G10:G11"/>
    <mergeCell ref="J10:J11"/>
    <mergeCell ref="L32:N32"/>
    <mergeCell ref="A27:F27"/>
    <mergeCell ref="I10:I11"/>
    <mergeCell ref="K10:K11"/>
    <mergeCell ref="M3:N3"/>
    <mergeCell ref="C3:E3"/>
    <mergeCell ref="M5:P5"/>
    <mergeCell ref="A30:P30"/>
    <mergeCell ref="A6:E6"/>
    <mergeCell ref="A7:E7"/>
    <mergeCell ref="A8:E8"/>
    <mergeCell ref="A9:E9"/>
    <mergeCell ref="P27:P29"/>
    <mergeCell ref="M10:N10"/>
    <mergeCell ref="M6:P6"/>
    <mergeCell ref="O10:O11"/>
    <mergeCell ref="N27:O29"/>
    <mergeCell ref="A10:A11"/>
    <mergeCell ref="F3:L9"/>
    <mergeCell ref="M7:P7"/>
    <mergeCell ref="M8:P8"/>
    <mergeCell ref="M9:P9"/>
    <mergeCell ref="E10:E11"/>
    <mergeCell ref="P10:P11"/>
    <mergeCell ref="Q10:Q11"/>
    <mergeCell ref="A1:P1"/>
    <mergeCell ref="A28:F29"/>
    <mergeCell ref="G27:M27"/>
    <mergeCell ref="G28:M28"/>
    <mergeCell ref="G29:M29"/>
    <mergeCell ref="A2:P2"/>
    <mergeCell ref="A3:B3"/>
    <mergeCell ref="O3:P3"/>
    <mergeCell ref="L10:L11"/>
  </mergeCells>
  <dataValidations count="1">
    <dataValidation errorStyle="warning" type="list" allowBlank="1" showInputMessage="1" showErrorMessage="1" errorTitle="DİKKAT" error="BU MODEL KATALOGDA BULUNAMADI" sqref="J12:K26">
      <formula1>$D$150:$D$365</formula1>
    </dataValidation>
  </dataValidations>
  <hyperlinks>
    <hyperlink ref="G29" r:id="rId1" display="agacsan@hotmail.com"/>
  </hyperlinks>
  <printOptions horizontalCentered="1" verticalCentered="1"/>
  <pageMargins left="0.15748031496062992" right="0.15748031496062992" top="0.2362204724409449" bottom="0.15748031496062992" header="0.2755905511811024" footer="0.15748031496062992"/>
  <pageSetup horizontalDpi="600" verticalDpi="600" orientation="landscape" paperSize="9" scale="74" r:id="rId3"/>
  <rowBreaks count="1" manualBreakCount="1">
    <brk id="3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365"/>
  <sheetViews>
    <sheetView showGridLines="0" showZeros="0" view="pageBreakPreview" zoomScale="75" zoomScaleNormal="8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6.25390625" style="138" customWidth="1"/>
    <col min="2" max="2" width="11.625" style="138" customWidth="1"/>
    <col min="3" max="3" width="12.00390625" style="138" customWidth="1"/>
    <col min="4" max="4" width="12.625" style="138" customWidth="1"/>
    <col min="5" max="5" width="8.75390625" style="138" customWidth="1"/>
    <col min="6" max="6" width="9.75390625" style="138" customWidth="1"/>
    <col min="7" max="7" width="10.125" style="138" customWidth="1"/>
    <col min="8" max="8" width="15.25390625" style="138" customWidth="1"/>
    <col min="9" max="9" width="12.625" style="138" customWidth="1"/>
    <col min="10" max="10" width="13.25390625" style="138" customWidth="1"/>
    <col min="11" max="11" width="14.00390625" style="138" customWidth="1"/>
    <col min="12" max="12" width="17.875" style="138" customWidth="1"/>
    <col min="13" max="13" width="10.875" style="138" customWidth="1"/>
    <col min="14" max="14" width="9.375" style="138" bestFit="1" customWidth="1"/>
    <col min="15" max="15" width="14.00390625" style="138" customWidth="1"/>
    <col min="16" max="16" width="15.25390625" style="138" customWidth="1"/>
    <col min="17" max="16384" width="9.125" style="138" customWidth="1"/>
  </cols>
  <sheetData>
    <row r="1" spans="1:16" ht="79.5" customHeight="1" thickBot="1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ht="42" thickBot="1">
      <c r="A2" s="365" t="str">
        <f>form!A2</f>
        <v>BAYDOOR ( KAPI - KASA - KAPI YÜZÜ ) SİPARİŞ FORMU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7"/>
    </row>
    <row r="3" spans="1:16" ht="16.5" thickBot="1">
      <c r="A3" s="359" t="s">
        <v>18</v>
      </c>
      <c r="B3" s="368"/>
      <c r="C3" s="310">
        <f>form!C3</f>
        <v>0</v>
      </c>
      <c r="D3" s="311"/>
      <c r="E3" s="312"/>
      <c r="F3" s="340"/>
      <c r="G3" s="259"/>
      <c r="H3" s="259"/>
      <c r="I3" s="259"/>
      <c r="J3" s="259"/>
      <c r="K3" s="259"/>
      <c r="L3" s="341"/>
      <c r="M3" s="283" t="s">
        <v>70</v>
      </c>
      <c r="N3" s="284"/>
      <c r="O3" s="285">
        <f>form!O3</f>
        <v>0</v>
      </c>
      <c r="P3" s="286"/>
    </row>
    <row r="4" spans="1:16" ht="16.5" thickBot="1">
      <c r="A4" s="277" t="s">
        <v>22</v>
      </c>
      <c r="B4" s="278"/>
      <c r="C4" s="278"/>
      <c r="D4" s="278"/>
      <c r="E4" s="279"/>
      <c r="F4" s="259"/>
      <c r="G4" s="259"/>
      <c r="H4" s="259"/>
      <c r="I4" s="259"/>
      <c r="J4" s="259"/>
      <c r="K4" s="259"/>
      <c r="L4" s="341"/>
      <c r="M4" s="283" t="s">
        <v>71</v>
      </c>
      <c r="N4" s="284"/>
      <c r="O4" s="285">
        <f>form!O4</f>
        <v>0</v>
      </c>
      <c r="P4" s="286"/>
    </row>
    <row r="5" spans="1:16" ht="19.5" customHeight="1" thickBot="1">
      <c r="A5" s="280"/>
      <c r="B5" s="281"/>
      <c r="C5" s="281"/>
      <c r="D5" s="281"/>
      <c r="E5" s="282"/>
      <c r="F5" s="259"/>
      <c r="G5" s="259"/>
      <c r="H5" s="259"/>
      <c r="I5" s="259"/>
      <c r="J5" s="259"/>
      <c r="K5" s="259"/>
      <c r="L5" s="341"/>
      <c r="M5" s="277" t="s">
        <v>14</v>
      </c>
      <c r="N5" s="313"/>
      <c r="O5" s="313"/>
      <c r="P5" s="314"/>
    </row>
    <row r="6" spans="1:16" ht="19.5" customHeight="1">
      <c r="A6" s="319">
        <f>form!A6</f>
        <v>0</v>
      </c>
      <c r="B6" s="320"/>
      <c r="C6" s="320"/>
      <c r="D6" s="320"/>
      <c r="E6" s="321"/>
      <c r="F6" s="259"/>
      <c r="G6" s="259"/>
      <c r="H6" s="259"/>
      <c r="I6" s="259"/>
      <c r="J6" s="259"/>
      <c r="K6" s="259"/>
      <c r="L6" s="259"/>
      <c r="M6" s="371">
        <f>form!M6</f>
        <v>0</v>
      </c>
      <c r="N6" s="372"/>
      <c r="O6" s="372"/>
      <c r="P6" s="373"/>
    </row>
    <row r="7" spans="1:16" ht="19.5" customHeight="1">
      <c r="A7" s="322">
        <f>form!A7</f>
        <v>0</v>
      </c>
      <c r="B7" s="323"/>
      <c r="C7" s="323"/>
      <c r="D7" s="323"/>
      <c r="E7" s="324"/>
      <c r="F7" s="259"/>
      <c r="G7" s="259"/>
      <c r="H7" s="259"/>
      <c r="I7" s="259"/>
      <c r="J7" s="259"/>
      <c r="K7" s="259"/>
      <c r="L7" s="259"/>
      <c r="M7" s="342">
        <f>form!M7</f>
        <v>0</v>
      </c>
      <c r="N7" s="343"/>
      <c r="O7" s="343"/>
      <c r="P7" s="344"/>
    </row>
    <row r="8" spans="1:16" ht="19.5" customHeight="1">
      <c r="A8" s="322">
        <f>form!A8</f>
        <v>0</v>
      </c>
      <c r="B8" s="323"/>
      <c r="C8" s="323"/>
      <c r="D8" s="323"/>
      <c r="E8" s="324"/>
      <c r="F8" s="259"/>
      <c r="G8" s="259"/>
      <c r="H8" s="259"/>
      <c r="I8" s="259"/>
      <c r="J8" s="259"/>
      <c r="K8" s="259"/>
      <c r="L8" s="259"/>
      <c r="M8" s="342">
        <f>form!M8</f>
        <v>0</v>
      </c>
      <c r="N8" s="343"/>
      <c r="O8" s="343"/>
      <c r="P8" s="344"/>
    </row>
    <row r="9" spans="1:16" ht="19.5" customHeight="1" thickBot="1">
      <c r="A9" s="325">
        <f>form!A9</f>
        <v>0</v>
      </c>
      <c r="B9" s="326"/>
      <c r="C9" s="326"/>
      <c r="D9" s="326"/>
      <c r="E9" s="327"/>
      <c r="F9" s="259"/>
      <c r="G9" s="259"/>
      <c r="H9" s="259"/>
      <c r="I9" s="259"/>
      <c r="J9" s="259"/>
      <c r="K9" s="259"/>
      <c r="L9" s="259"/>
      <c r="M9" s="345">
        <f>form!M9</f>
        <v>0</v>
      </c>
      <c r="N9" s="346"/>
      <c r="O9" s="346"/>
      <c r="P9" s="347"/>
    </row>
    <row r="10" spans="1:16" ht="30" customHeight="1" thickBot="1">
      <c r="A10" s="338" t="s">
        <v>13</v>
      </c>
      <c r="B10" s="144" t="s">
        <v>2</v>
      </c>
      <c r="C10" s="144" t="s">
        <v>16</v>
      </c>
      <c r="D10" s="144" t="s">
        <v>4</v>
      </c>
      <c r="E10" s="306" t="s">
        <v>3</v>
      </c>
      <c r="F10" s="306" t="s">
        <v>8</v>
      </c>
      <c r="G10" s="298" t="s">
        <v>6</v>
      </c>
      <c r="H10" s="145" t="s">
        <v>20</v>
      </c>
      <c r="I10" s="306" t="s">
        <v>67</v>
      </c>
      <c r="J10" s="300" t="s">
        <v>299</v>
      </c>
      <c r="K10" s="308" t="s">
        <v>300</v>
      </c>
      <c r="L10" s="369" t="s">
        <v>1</v>
      </c>
      <c r="M10" s="330" t="s">
        <v>9</v>
      </c>
      <c r="N10" s="331"/>
      <c r="O10" s="332" t="s">
        <v>12</v>
      </c>
      <c r="P10" s="348" t="s">
        <v>7</v>
      </c>
    </row>
    <row r="11" spans="1:16" ht="30" customHeight="1" thickBot="1">
      <c r="A11" s="339"/>
      <c r="B11" s="144" t="s">
        <v>17</v>
      </c>
      <c r="C11" s="144" t="s">
        <v>17</v>
      </c>
      <c r="D11" s="144" t="s">
        <v>5</v>
      </c>
      <c r="E11" s="307"/>
      <c r="F11" s="307"/>
      <c r="G11" s="299"/>
      <c r="H11" s="146" t="s">
        <v>21</v>
      </c>
      <c r="I11" s="307"/>
      <c r="J11" s="301"/>
      <c r="K11" s="309"/>
      <c r="L11" s="370"/>
      <c r="M11" s="144" t="s">
        <v>10</v>
      </c>
      <c r="N11" s="144" t="s">
        <v>11</v>
      </c>
      <c r="O11" s="333"/>
      <c r="P11" s="339"/>
    </row>
    <row r="12" spans="1:16" ht="24.75" customHeight="1">
      <c r="A12" s="147">
        <v>1</v>
      </c>
      <c r="B12" s="148">
        <f>form!B12</f>
        <v>0</v>
      </c>
      <c r="C12" s="149">
        <f>form!C12</f>
        <v>0</v>
      </c>
      <c r="D12" s="149">
        <f>form!D12</f>
        <v>0</v>
      </c>
      <c r="E12" s="150">
        <f>form!E12</f>
        <v>0</v>
      </c>
      <c r="F12" s="151">
        <f>form!F12</f>
        <v>0</v>
      </c>
      <c r="G12" s="151">
        <f>form!G12</f>
        <v>0</v>
      </c>
      <c r="H12" s="151">
        <f>form!H12</f>
        <v>0</v>
      </c>
      <c r="I12" s="151">
        <f>form!I12</f>
        <v>0</v>
      </c>
      <c r="J12" s="151">
        <f>form!J12</f>
        <v>0</v>
      </c>
      <c r="K12" s="152">
        <f>form!K12</f>
        <v>0</v>
      </c>
      <c r="L12" s="151">
        <f>form!L12</f>
        <v>0</v>
      </c>
      <c r="M12" s="151">
        <f>form!M12</f>
        <v>0</v>
      </c>
      <c r="N12" s="151">
        <f>form!N12</f>
        <v>0</v>
      </c>
      <c r="O12" s="153"/>
      <c r="P12" s="154"/>
    </row>
    <row r="13" spans="1:16" ht="24.75" customHeight="1">
      <c r="A13" s="155">
        <v>2</v>
      </c>
      <c r="B13" s="156">
        <f>form!B13</f>
        <v>0</v>
      </c>
      <c r="C13" s="157">
        <f>form!C13</f>
        <v>0</v>
      </c>
      <c r="D13" s="157">
        <f>form!D13</f>
        <v>0</v>
      </c>
      <c r="E13" s="158">
        <f>form!E13</f>
        <v>0</v>
      </c>
      <c r="F13" s="159">
        <f>form!F13</f>
        <v>0</v>
      </c>
      <c r="G13" s="159">
        <f>form!G13</f>
        <v>0</v>
      </c>
      <c r="H13" s="159">
        <f>form!H13</f>
        <v>0</v>
      </c>
      <c r="I13" s="159">
        <f>form!I13</f>
        <v>0</v>
      </c>
      <c r="J13" s="159">
        <f>form!J13</f>
        <v>0</v>
      </c>
      <c r="K13" s="159">
        <f>form!K13</f>
        <v>0</v>
      </c>
      <c r="L13" s="159">
        <f>form!L13</f>
        <v>0</v>
      </c>
      <c r="M13" s="159">
        <f>form!M13</f>
        <v>0</v>
      </c>
      <c r="N13" s="159">
        <f>form!N13</f>
        <v>0</v>
      </c>
      <c r="O13" s="160"/>
      <c r="P13" s="161"/>
    </row>
    <row r="14" spans="1:16" ht="24.75" customHeight="1">
      <c r="A14" s="155">
        <v>3</v>
      </c>
      <c r="B14" s="156">
        <f>form!B14</f>
        <v>0</v>
      </c>
      <c r="C14" s="157">
        <f>form!C14</f>
        <v>0</v>
      </c>
      <c r="D14" s="157">
        <f>form!D14</f>
        <v>0</v>
      </c>
      <c r="E14" s="158">
        <f>form!E14</f>
        <v>0</v>
      </c>
      <c r="F14" s="159">
        <f>form!F14</f>
        <v>0</v>
      </c>
      <c r="G14" s="159">
        <f>form!G14</f>
        <v>0</v>
      </c>
      <c r="H14" s="159">
        <f>form!H14</f>
        <v>0</v>
      </c>
      <c r="I14" s="159">
        <f>form!I14</f>
        <v>0</v>
      </c>
      <c r="J14" s="159">
        <f>form!J14</f>
        <v>0</v>
      </c>
      <c r="K14" s="159">
        <f>form!K14</f>
        <v>0</v>
      </c>
      <c r="L14" s="159">
        <f>form!L14</f>
        <v>0</v>
      </c>
      <c r="M14" s="159">
        <f>form!M14</f>
        <v>0</v>
      </c>
      <c r="N14" s="159">
        <f>form!N14</f>
        <v>0</v>
      </c>
      <c r="O14" s="160"/>
      <c r="P14" s="161"/>
    </row>
    <row r="15" spans="1:16" ht="24.75" customHeight="1">
      <c r="A15" s="155">
        <v>4</v>
      </c>
      <c r="B15" s="156">
        <f>form!B15</f>
        <v>0</v>
      </c>
      <c r="C15" s="157">
        <f>form!C15</f>
        <v>0</v>
      </c>
      <c r="D15" s="157">
        <f>form!D15</f>
        <v>0</v>
      </c>
      <c r="E15" s="158">
        <f>form!E15</f>
        <v>0</v>
      </c>
      <c r="F15" s="159">
        <f>form!F15</f>
        <v>0</v>
      </c>
      <c r="G15" s="159">
        <f>form!G15</f>
        <v>0</v>
      </c>
      <c r="H15" s="159">
        <f>form!H15</f>
        <v>0</v>
      </c>
      <c r="I15" s="159">
        <f>form!I15</f>
        <v>0</v>
      </c>
      <c r="J15" s="159">
        <f>form!J15</f>
        <v>0</v>
      </c>
      <c r="K15" s="159">
        <f>form!K15</f>
        <v>0</v>
      </c>
      <c r="L15" s="159">
        <f>form!L15</f>
        <v>0</v>
      </c>
      <c r="M15" s="159">
        <f>form!M15</f>
        <v>0</v>
      </c>
      <c r="N15" s="159">
        <f>form!N15</f>
        <v>0</v>
      </c>
      <c r="O15" s="160"/>
      <c r="P15" s="161"/>
    </row>
    <row r="16" spans="1:16" ht="24.75" customHeight="1">
      <c r="A16" s="155">
        <v>5</v>
      </c>
      <c r="B16" s="156">
        <f>form!B16</f>
        <v>0</v>
      </c>
      <c r="C16" s="157">
        <f>form!C16</f>
        <v>0</v>
      </c>
      <c r="D16" s="157">
        <f>form!D16</f>
        <v>0</v>
      </c>
      <c r="E16" s="158">
        <f>form!E16</f>
        <v>0</v>
      </c>
      <c r="F16" s="159">
        <f>form!F16</f>
        <v>0</v>
      </c>
      <c r="G16" s="159">
        <f>form!G16</f>
        <v>0</v>
      </c>
      <c r="H16" s="159">
        <f>form!H16</f>
        <v>0</v>
      </c>
      <c r="I16" s="159">
        <f>form!I16</f>
        <v>0</v>
      </c>
      <c r="J16" s="159">
        <f>form!J16</f>
        <v>0</v>
      </c>
      <c r="K16" s="159">
        <f>form!K16</f>
        <v>0</v>
      </c>
      <c r="L16" s="159">
        <f>form!L16</f>
        <v>0</v>
      </c>
      <c r="M16" s="159">
        <f>form!M16</f>
        <v>0</v>
      </c>
      <c r="N16" s="159">
        <f>form!N16</f>
        <v>0</v>
      </c>
      <c r="O16" s="160"/>
      <c r="P16" s="161"/>
    </row>
    <row r="17" spans="1:16" ht="24.75" customHeight="1">
      <c r="A17" s="155">
        <v>6</v>
      </c>
      <c r="B17" s="156">
        <f>form!B17</f>
        <v>0</v>
      </c>
      <c r="C17" s="157">
        <f>form!C17</f>
        <v>0</v>
      </c>
      <c r="D17" s="157">
        <f>form!D17</f>
        <v>0</v>
      </c>
      <c r="E17" s="158">
        <f>form!E17</f>
        <v>0</v>
      </c>
      <c r="F17" s="159">
        <f>form!F17</f>
        <v>0</v>
      </c>
      <c r="G17" s="159">
        <f>form!G17</f>
        <v>0</v>
      </c>
      <c r="H17" s="159">
        <f>form!H17</f>
        <v>0</v>
      </c>
      <c r="I17" s="159">
        <f>form!I17</f>
        <v>0</v>
      </c>
      <c r="J17" s="159">
        <f>form!J17</f>
        <v>0</v>
      </c>
      <c r="K17" s="159">
        <f>form!K17</f>
        <v>0</v>
      </c>
      <c r="L17" s="159">
        <f>form!L17</f>
        <v>0</v>
      </c>
      <c r="M17" s="159">
        <f>form!M17</f>
        <v>0</v>
      </c>
      <c r="N17" s="159">
        <f>form!N17</f>
        <v>0</v>
      </c>
      <c r="O17" s="160"/>
      <c r="P17" s="161"/>
    </row>
    <row r="18" spans="1:16" ht="24.75" customHeight="1">
      <c r="A18" s="155">
        <v>7</v>
      </c>
      <c r="B18" s="156">
        <f>form!B18</f>
        <v>0</v>
      </c>
      <c r="C18" s="157">
        <f>form!C18</f>
        <v>0</v>
      </c>
      <c r="D18" s="157">
        <f>form!D18</f>
        <v>0</v>
      </c>
      <c r="E18" s="158">
        <f>form!E18</f>
        <v>0</v>
      </c>
      <c r="F18" s="159">
        <f>form!F18</f>
        <v>0</v>
      </c>
      <c r="G18" s="159">
        <f>form!G18</f>
        <v>0</v>
      </c>
      <c r="H18" s="159">
        <f>form!H18</f>
        <v>0</v>
      </c>
      <c r="I18" s="159">
        <f>form!I18</f>
        <v>0</v>
      </c>
      <c r="J18" s="159">
        <f>form!J18</f>
        <v>0</v>
      </c>
      <c r="K18" s="159">
        <f>form!K18</f>
        <v>0</v>
      </c>
      <c r="L18" s="159">
        <f>form!L18</f>
        <v>0</v>
      </c>
      <c r="M18" s="159">
        <f>form!M18</f>
        <v>0</v>
      </c>
      <c r="N18" s="159">
        <f>form!N18</f>
        <v>0</v>
      </c>
      <c r="O18" s="160"/>
      <c r="P18" s="161"/>
    </row>
    <row r="19" spans="1:16" ht="24.75" customHeight="1">
      <c r="A19" s="155">
        <v>8</v>
      </c>
      <c r="B19" s="156">
        <f>form!B19</f>
        <v>0</v>
      </c>
      <c r="C19" s="157">
        <f>form!C19</f>
        <v>0</v>
      </c>
      <c r="D19" s="157">
        <f>form!D19</f>
        <v>0</v>
      </c>
      <c r="E19" s="158">
        <f>form!E19</f>
        <v>0</v>
      </c>
      <c r="F19" s="159">
        <f>form!F19</f>
        <v>0</v>
      </c>
      <c r="G19" s="159">
        <f>form!G19</f>
        <v>0</v>
      </c>
      <c r="H19" s="159">
        <f>form!H19</f>
        <v>0</v>
      </c>
      <c r="I19" s="159">
        <f>form!I19</f>
        <v>0</v>
      </c>
      <c r="J19" s="159">
        <f>form!J19</f>
        <v>0</v>
      </c>
      <c r="K19" s="159">
        <f>form!K19</f>
        <v>0</v>
      </c>
      <c r="L19" s="159">
        <f>form!L19</f>
        <v>0</v>
      </c>
      <c r="M19" s="159">
        <f>form!M19</f>
        <v>0</v>
      </c>
      <c r="N19" s="159">
        <f>form!N19</f>
        <v>0</v>
      </c>
      <c r="O19" s="160"/>
      <c r="P19" s="161"/>
    </row>
    <row r="20" spans="1:16" ht="24.75" customHeight="1">
      <c r="A20" s="155">
        <v>9</v>
      </c>
      <c r="B20" s="156">
        <f>form!B20</f>
        <v>0</v>
      </c>
      <c r="C20" s="157">
        <f>form!C20</f>
        <v>0</v>
      </c>
      <c r="D20" s="157">
        <f>form!D20</f>
        <v>0</v>
      </c>
      <c r="E20" s="158">
        <f>form!E20</f>
        <v>0</v>
      </c>
      <c r="F20" s="159">
        <f>form!F20</f>
        <v>0</v>
      </c>
      <c r="G20" s="159">
        <f>form!G20</f>
        <v>0</v>
      </c>
      <c r="H20" s="159">
        <f>form!H20</f>
        <v>0</v>
      </c>
      <c r="I20" s="159">
        <f>form!I20</f>
        <v>0</v>
      </c>
      <c r="J20" s="159">
        <f>form!J20</f>
        <v>0</v>
      </c>
      <c r="K20" s="159"/>
      <c r="L20" s="159">
        <f>form!L20</f>
        <v>0</v>
      </c>
      <c r="M20" s="159">
        <f>form!M20</f>
        <v>0</v>
      </c>
      <c r="N20" s="159">
        <f>form!N20</f>
        <v>0</v>
      </c>
      <c r="O20" s="160"/>
      <c r="P20" s="161"/>
    </row>
    <row r="21" spans="1:16" ht="24.75" customHeight="1">
      <c r="A21" s="155">
        <v>10</v>
      </c>
      <c r="B21" s="156">
        <f>form!B21</f>
        <v>0</v>
      </c>
      <c r="C21" s="157">
        <f>form!C21</f>
        <v>0</v>
      </c>
      <c r="D21" s="157">
        <f>form!D21</f>
        <v>0</v>
      </c>
      <c r="E21" s="158">
        <f>form!E21</f>
        <v>0</v>
      </c>
      <c r="F21" s="159">
        <f>form!F21</f>
        <v>0</v>
      </c>
      <c r="G21" s="159">
        <f>form!G21</f>
        <v>0</v>
      </c>
      <c r="H21" s="159">
        <f>form!H21</f>
        <v>0</v>
      </c>
      <c r="I21" s="159">
        <f>form!I21</f>
        <v>0</v>
      </c>
      <c r="J21" s="159">
        <f>form!J21</f>
        <v>0</v>
      </c>
      <c r="K21" s="159"/>
      <c r="L21" s="159">
        <f>form!L21</f>
        <v>0</v>
      </c>
      <c r="M21" s="159">
        <f>form!M21</f>
        <v>0</v>
      </c>
      <c r="N21" s="159">
        <f>form!N21</f>
        <v>0</v>
      </c>
      <c r="O21" s="160"/>
      <c r="P21" s="161"/>
    </row>
    <row r="22" spans="1:16" ht="24.75" customHeight="1">
      <c r="A22" s="155">
        <v>11</v>
      </c>
      <c r="B22" s="156">
        <f>form!B22</f>
        <v>0</v>
      </c>
      <c r="C22" s="157">
        <f>form!C22</f>
        <v>0</v>
      </c>
      <c r="D22" s="157">
        <f>form!D22</f>
        <v>0</v>
      </c>
      <c r="E22" s="158">
        <f>form!E22</f>
        <v>0</v>
      </c>
      <c r="F22" s="159">
        <f>form!F22</f>
        <v>0</v>
      </c>
      <c r="G22" s="159">
        <f>form!G22</f>
        <v>0</v>
      </c>
      <c r="H22" s="159">
        <f>form!H22</f>
        <v>0</v>
      </c>
      <c r="I22" s="159">
        <f>form!I22</f>
        <v>0</v>
      </c>
      <c r="J22" s="159">
        <f>form!J22</f>
        <v>0</v>
      </c>
      <c r="K22" s="159"/>
      <c r="L22" s="159">
        <f>form!L22</f>
        <v>0</v>
      </c>
      <c r="M22" s="159">
        <f>form!M22</f>
        <v>0</v>
      </c>
      <c r="N22" s="159">
        <f>form!N22</f>
        <v>0</v>
      </c>
      <c r="O22" s="160"/>
      <c r="P22" s="161"/>
    </row>
    <row r="23" spans="1:16" ht="24.75" customHeight="1">
      <c r="A23" s="155">
        <v>12</v>
      </c>
      <c r="B23" s="156">
        <f>form!B23</f>
        <v>0</v>
      </c>
      <c r="C23" s="157">
        <f>form!C23</f>
        <v>0</v>
      </c>
      <c r="D23" s="157">
        <f>form!D23</f>
        <v>0</v>
      </c>
      <c r="E23" s="158">
        <f>form!E23</f>
        <v>0</v>
      </c>
      <c r="F23" s="159">
        <f>form!F23</f>
        <v>0</v>
      </c>
      <c r="G23" s="159">
        <f>form!G23</f>
        <v>0</v>
      </c>
      <c r="H23" s="159">
        <f>form!H23</f>
        <v>0</v>
      </c>
      <c r="I23" s="159">
        <f>form!I23</f>
        <v>0</v>
      </c>
      <c r="J23" s="159">
        <f>form!J23</f>
        <v>0</v>
      </c>
      <c r="K23" s="159"/>
      <c r="L23" s="159">
        <f>form!L23</f>
        <v>0</v>
      </c>
      <c r="M23" s="159">
        <f>form!M23</f>
        <v>0</v>
      </c>
      <c r="N23" s="159">
        <f>form!N23</f>
        <v>0</v>
      </c>
      <c r="O23" s="160"/>
      <c r="P23" s="161"/>
    </row>
    <row r="24" spans="1:16" ht="24.75" customHeight="1">
      <c r="A24" s="155">
        <v>13</v>
      </c>
      <c r="B24" s="156">
        <f>form!B24</f>
        <v>0</v>
      </c>
      <c r="C24" s="157">
        <f>form!C24</f>
        <v>0</v>
      </c>
      <c r="D24" s="157">
        <f>form!D24</f>
        <v>0</v>
      </c>
      <c r="E24" s="158">
        <f>form!E24</f>
        <v>0</v>
      </c>
      <c r="F24" s="159">
        <f>form!F24</f>
        <v>0</v>
      </c>
      <c r="G24" s="159">
        <f>form!G24</f>
        <v>0</v>
      </c>
      <c r="H24" s="159">
        <f>form!H24</f>
        <v>0</v>
      </c>
      <c r="I24" s="159">
        <f>form!I24</f>
        <v>0</v>
      </c>
      <c r="J24" s="159">
        <f>form!J24</f>
        <v>0</v>
      </c>
      <c r="K24" s="159"/>
      <c r="L24" s="159">
        <f>form!L24</f>
        <v>0</v>
      </c>
      <c r="M24" s="159">
        <f>form!M24</f>
        <v>0</v>
      </c>
      <c r="N24" s="159">
        <f>form!N24</f>
        <v>0</v>
      </c>
      <c r="O24" s="160"/>
      <c r="P24" s="161"/>
    </row>
    <row r="25" spans="1:16" ht="24.75" customHeight="1">
      <c r="A25" s="155">
        <v>14</v>
      </c>
      <c r="B25" s="156">
        <f>form!B25</f>
        <v>0</v>
      </c>
      <c r="C25" s="157">
        <f>form!C25</f>
        <v>0</v>
      </c>
      <c r="D25" s="157">
        <f>form!D25</f>
        <v>0</v>
      </c>
      <c r="E25" s="158">
        <f>form!E25</f>
        <v>0</v>
      </c>
      <c r="F25" s="159">
        <f>form!F25</f>
        <v>0</v>
      </c>
      <c r="G25" s="159">
        <f>form!G25</f>
        <v>0</v>
      </c>
      <c r="H25" s="159">
        <f>form!H25</f>
        <v>0</v>
      </c>
      <c r="I25" s="159">
        <f>form!I25</f>
        <v>0</v>
      </c>
      <c r="J25" s="159">
        <f>form!J25</f>
        <v>0</v>
      </c>
      <c r="K25" s="159"/>
      <c r="L25" s="159">
        <f>form!L25</f>
        <v>0</v>
      </c>
      <c r="M25" s="159">
        <f>form!M25</f>
        <v>0</v>
      </c>
      <c r="N25" s="159">
        <f>form!N25</f>
        <v>0</v>
      </c>
      <c r="O25" s="160"/>
      <c r="P25" s="161"/>
    </row>
    <row r="26" spans="1:16" ht="24.75" customHeight="1" thickBot="1">
      <c r="A26" s="162">
        <v>15</v>
      </c>
      <c r="B26" s="163">
        <f>form!B26</f>
        <v>0</v>
      </c>
      <c r="C26" s="164">
        <f>form!C26</f>
        <v>0</v>
      </c>
      <c r="D26" s="164">
        <f>form!D26</f>
        <v>0</v>
      </c>
      <c r="E26" s="165">
        <f>form!E26</f>
        <v>0</v>
      </c>
      <c r="F26" s="166">
        <f>form!F26</f>
        <v>0</v>
      </c>
      <c r="G26" s="166">
        <f>form!G26</f>
        <v>0</v>
      </c>
      <c r="H26" s="166">
        <f>form!H26</f>
        <v>0</v>
      </c>
      <c r="I26" s="166">
        <f>form!I26</f>
        <v>0</v>
      </c>
      <c r="J26" s="166">
        <f>form!J26</f>
        <v>0</v>
      </c>
      <c r="K26" s="166"/>
      <c r="L26" s="166">
        <f>form!L26</f>
        <v>0</v>
      </c>
      <c r="M26" s="166">
        <f>form!M26</f>
        <v>0</v>
      </c>
      <c r="N26" s="166">
        <f>form!N26</f>
        <v>0</v>
      </c>
      <c r="O26" s="167"/>
      <c r="P26" s="168"/>
    </row>
    <row r="27" spans="1:16" ht="19.5" customHeight="1" thickBot="1">
      <c r="A27" s="303" t="s">
        <v>19</v>
      </c>
      <c r="B27" s="304"/>
      <c r="C27" s="304"/>
      <c r="D27" s="304"/>
      <c r="E27" s="304"/>
      <c r="F27" s="305"/>
      <c r="G27" s="358" t="s">
        <v>75</v>
      </c>
      <c r="H27" s="304"/>
      <c r="I27" s="304"/>
      <c r="J27" s="304"/>
      <c r="K27" s="304"/>
      <c r="L27" s="304"/>
      <c r="M27" s="305"/>
      <c r="N27" s="334"/>
      <c r="O27" s="335"/>
      <c r="P27" s="328"/>
    </row>
    <row r="28" spans="1:16" ht="19.5" customHeight="1">
      <c r="A28" s="352"/>
      <c r="B28" s="353"/>
      <c r="C28" s="353"/>
      <c r="D28" s="353"/>
      <c r="E28" s="353"/>
      <c r="F28" s="354"/>
      <c r="G28" s="359" t="str">
        <f>form!G28</f>
        <v>SERPİL ÇOLAKSEL</v>
      </c>
      <c r="H28" s="360"/>
      <c r="I28" s="360"/>
      <c r="J28" s="360"/>
      <c r="K28" s="360"/>
      <c r="L28" s="360"/>
      <c r="M28" s="361"/>
      <c r="N28" s="334"/>
      <c r="O28" s="335"/>
      <c r="P28" s="328"/>
    </row>
    <row r="29" spans="1:16" ht="23.25" customHeight="1" thickBot="1">
      <c r="A29" s="355"/>
      <c r="B29" s="356"/>
      <c r="C29" s="356"/>
      <c r="D29" s="356"/>
      <c r="E29" s="356"/>
      <c r="F29" s="357"/>
      <c r="G29" s="362" t="str">
        <f>form!G29</f>
        <v>serpilcolaksel@motifmutfak.com.tr - bilgi@baydoor.com.tr</v>
      </c>
      <c r="H29" s="363"/>
      <c r="I29" s="363"/>
      <c r="J29" s="363"/>
      <c r="K29" s="363"/>
      <c r="L29" s="363"/>
      <c r="M29" s="364"/>
      <c r="N29" s="336"/>
      <c r="O29" s="337"/>
      <c r="P29" s="329"/>
    </row>
    <row r="30" spans="1:16" ht="23.25" customHeight="1" thickBot="1">
      <c r="A30" s="315" t="s">
        <v>76</v>
      </c>
      <c r="B30" s="316"/>
      <c r="C30" s="316"/>
      <c r="D30" s="316"/>
      <c r="E30" s="316"/>
      <c r="F30" s="316"/>
      <c r="G30" s="317"/>
      <c r="H30" s="317"/>
      <c r="I30" s="317"/>
      <c r="J30" s="317"/>
      <c r="K30" s="317"/>
      <c r="L30" s="317"/>
      <c r="M30" s="317"/>
      <c r="N30" s="316"/>
      <c r="O30" s="316"/>
      <c r="P30" s="318"/>
    </row>
    <row r="31" spans="1:16" ht="125.25" customHeight="1" thickBot="1">
      <c r="A31" s="274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6"/>
    </row>
    <row r="32" spans="1:16" s="172" customFormat="1" ht="90" customHeight="1" thickBot="1">
      <c r="A32" s="287" t="s">
        <v>23</v>
      </c>
      <c r="B32" s="288"/>
      <c r="C32" s="289"/>
      <c r="D32" s="290" t="s">
        <v>24</v>
      </c>
      <c r="E32" s="291"/>
      <c r="F32" s="292" t="s">
        <v>25</v>
      </c>
      <c r="G32" s="293"/>
      <c r="H32" s="290" t="s">
        <v>26</v>
      </c>
      <c r="I32" s="294"/>
      <c r="J32" s="291"/>
      <c r="K32" s="169"/>
      <c r="L32" s="290" t="s">
        <v>27</v>
      </c>
      <c r="M32" s="302"/>
      <c r="N32" s="291"/>
      <c r="O32" s="170" t="s">
        <v>28</v>
      </c>
      <c r="P32" s="171" t="s">
        <v>29</v>
      </c>
    </row>
    <row r="33" spans="1:16" ht="49.5" customHeight="1">
      <c r="A33" s="295" t="s">
        <v>78</v>
      </c>
      <c r="B33" s="296"/>
      <c r="C33" s="297"/>
      <c r="D33" s="265" t="str">
        <f>G28</f>
        <v>SERPİL ÇOLAKSEL</v>
      </c>
      <c r="E33" s="262"/>
      <c r="F33" s="262"/>
      <c r="G33" s="262"/>
      <c r="H33" s="262"/>
      <c r="I33" s="262"/>
      <c r="J33" s="262"/>
      <c r="K33" s="173"/>
      <c r="L33" s="262"/>
      <c r="M33" s="262"/>
      <c r="N33" s="262"/>
      <c r="O33" s="174"/>
      <c r="P33" s="175"/>
    </row>
    <row r="34" spans="1:16" ht="49.5" customHeight="1">
      <c r="A34" s="268" t="s">
        <v>301</v>
      </c>
      <c r="B34" s="269"/>
      <c r="C34" s="270"/>
      <c r="D34" s="266"/>
      <c r="E34" s="267"/>
      <c r="F34" s="260"/>
      <c r="G34" s="260"/>
      <c r="H34" s="260"/>
      <c r="I34" s="260"/>
      <c r="J34" s="260"/>
      <c r="K34" s="176"/>
      <c r="L34" s="260"/>
      <c r="M34" s="260"/>
      <c r="N34" s="260"/>
      <c r="O34" s="177"/>
      <c r="P34" s="178"/>
    </row>
    <row r="35" spans="1:16" ht="49.5" customHeight="1">
      <c r="A35" s="268" t="s">
        <v>30</v>
      </c>
      <c r="B35" s="269"/>
      <c r="C35" s="270"/>
      <c r="D35" s="263"/>
      <c r="E35" s="260"/>
      <c r="F35" s="260"/>
      <c r="G35" s="260"/>
      <c r="H35" s="260"/>
      <c r="I35" s="260"/>
      <c r="J35" s="260"/>
      <c r="K35" s="176"/>
      <c r="L35" s="260"/>
      <c r="M35" s="260"/>
      <c r="N35" s="260"/>
      <c r="O35" s="177"/>
      <c r="P35" s="178"/>
    </row>
    <row r="36" spans="1:16" ht="49.5" customHeight="1">
      <c r="A36" s="268" t="s">
        <v>31</v>
      </c>
      <c r="B36" s="269"/>
      <c r="C36" s="270"/>
      <c r="D36" s="263"/>
      <c r="E36" s="260"/>
      <c r="F36" s="260"/>
      <c r="G36" s="260"/>
      <c r="H36" s="260"/>
      <c r="I36" s="260"/>
      <c r="J36" s="260"/>
      <c r="K36" s="176"/>
      <c r="L36" s="260"/>
      <c r="M36" s="260"/>
      <c r="N36" s="260"/>
      <c r="O36" s="177"/>
      <c r="P36" s="178"/>
    </row>
    <row r="37" spans="1:16" ht="49.5" customHeight="1">
      <c r="A37" s="268" t="s">
        <v>32</v>
      </c>
      <c r="B37" s="269"/>
      <c r="C37" s="270"/>
      <c r="D37" s="263"/>
      <c r="E37" s="260"/>
      <c r="F37" s="260"/>
      <c r="G37" s="260"/>
      <c r="H37" s="260"/>
      <c r="I37" s="260"/>
      <c r="J37" s="260"/>
      <c r="K37" s="176"/>
      <c r="L37" s="260"/>
      <c r="M37" s="260"/>
      <c r="N37" s="260"/>
      <c r="O37" s="177"/>
      <c r="P37" s="178"/>
    </row>
    <row r="38" spans="1:16" ht="49.5" customHeight="1">
      <c r="A38" s="268" t="s">
        <v>33</v>
      </c>
      <c r="B38" s="269"/>
      <c r="C38" s="270"/>
      <c r="D38" s="263"/>
      <c r="E38" s="260"/>
      <c r="F38" s="260"/>
      <c r="G38" s="260"/>
      <c r="H38" s="260"/>
      <c r="I38" s="260"/>
      <c r="J38" s="260"/>
      <c r="K38" s="176"/>
      <c r="L38" s="260"/>
      <c r="M38" s="260"/>
      <c r="N38" s="260"/>
      <c r="O38" s="177"/>
      <c r="P38" s="178"/>
    </row>
    <row r="39" spans="1:16" ht="49.5" customHeight="1">
      <c r="A39" s="268" t="s">
        <v>34</v>
      </c>
      <c r="B39" s="269"/>
      <c r="C39" s="270"/>
      <c r="D39" s="263"/>
      <c r="E39" s="260"/>
      <c r="F39" s="260"/>
      <c r="G39" s="260"/>
      <c r="H39" s="260"/>
      <c r="I39" s="260"/>
      <c r="J39" s="260"/>
      <c r="K39" s="176"/>
      <c r="L39" s="260"/>
      <c r="M39" s="260"/>
      <c r="N39" s="260"/>
      <c r="O39" s="177"/>
      <c r="P39" s="178"/>
    </row>
    <row r="40" spans="1:16" ht="49.5" customHeight="1">
      <c r="A40" s="268" t="s">
        <v>35</v>
      </c>
      <c r="B40" s="269"/>
      <c r="C40" s="270"/>
      <c r="D40" s="263"/>
      <c r="E40" s="260"/>
      <c r="F40" s="260"/>
      <c r="G40" s="260"/>
      <c r="H40" s="260"/>
      <c r="I40" s="260"/>
      <c r="J40" s="260"/>
      <c r="K40" s="176"/>
      <c r="L40" s="260"/>
      <c r="M40" s="260"/>
      <c r="N40" s="260"/>
      <c r="O40" s="177"/>
      <c r="P40" s="178"/>
    </row>
    <row r="41" spans="1:16" ht="49.5" customHeight="1">
      <c r="A41" s="268" t="s">
        <v>37</v>
      </c>
      <c r="B41" s="269"/>
      <c r="C41" s="270"/>
      <c r="D41" s="263"/>
      <c r="E41" s="260"/>
      <c r="F41" s="260"/>
      <c r="G41" s="260"/>
      <c r="H41" s="260"/>
      <c r="I41" s="260"/>
      <c r="J41" s="260"/>
      <c r="K41" s="176"/>
      <c r="L41" s="260"/>
      <c r="M41" s="260"/>
      <c r="N41" s="260"/>
      <c r="O41" s="177"/>
      <c r="P41" s="178"/>
    </row>
    <row r="42" spans="1:16" ht="49.5" customHeight="1">
      <c r="A42" s="268" t="s">
        <v>36</v>
      </c>
      <c r="B42" s="269"/>
      <c r="C42" s="270"/>
      <c r="D42" s="263"/>
      <c r="E42" s="260"/>
      <c r="F42" s="260"/>
      <c r="G42" s="260"/>
      <c r="H42" s="260"/>
      <c r="I42" s="260"/>
      <c r="J42" s="260"/>
      <c r="K42" s="176"/>
      <c r="L42" s="260"/>
      <c r="M42" s="260"/>
      <c r="N42" s="260"/>
      <c r="O42" s="177"/>
      <c r="P42" s="178"/>
    </row>
    <row r="43" spans="1:16" ht="49.5" customHeight="1" thickBot="1">
      <c r="A43" s="271" t="s">
        <v>38</v>
      </c>
      <c r="B43" s="272"/>
      <c r="C43" s="273"/>
      <c r="D43" s="264"/>
      <c r="E43" s="261"/>
      <c r="F43" s="261"/>
      <c r="G43" s="261"/>
      <c r="H43" s="261"/>
      <c r="I43" s="261"/>
      <c r="J43" s="261"/>
      <c r="K43" s="179"/>
      <c r="L43" s="261"/>
      <c r="M43" s="261"/>
      <c r="N43" s="261"/>
      <c r="O43" s="180"/>
      <c r="P43" s="181"/>
    </row>
    <row r="44" spans="1:16" ht="12.7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143"/>
      <c r="L44" s="259"/>
      <c r="M44" s="259"/>
      <c r="N44" s="259"/>
      <c r="O44" s="143"/>
      <c r="P44" s="143"/>
    </row>
    <row r="45" spans="1:16" ht="12.75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143"/>
      <c r="L45" s="259"/>
      <c r="M45" s="259"/>
      <c r="N45" s="259"/>
      <c r="O45" s="143"/>
      <c r="P45" s="143"/>
    </row>
    <row r="149" ht="12.75" hidden="1"/>
    <row r="150" spans="2:4" ht="12.75" hidden="1">
      <c r="B150" s="138" t="s">
        <v>82</v>
      </c>
      <c r="D150" s="138">
        <v>1</v>
      </c>
    </row>
    <row r="151" spans="2:4" ht="12.75" hidden="1">
      <c r="B151" s="138" t="s">
        <v>83</v>
      </c>
      <c r="D151" s="138">
        <v>1</v>
      </c>
    </row>
    <row r="152" spans="2:4" ht="12.75" hidden="1">
      <c r="B152" s="138" t="s">
        <v>84</v>
      </c>
      <c r="D152" s="138">
        <v>1</v>
      </c>
    </row>
    <row r="153" spans="2:4" ht="12.75" hidden="1">
      <c r="B153" s="138" t="s">
        <v>85</v>
      </c>
      <c r="D153" s="138">
        <v>1</v>
      </c>
    </row>
    <row r="154" spans="2:4" ht="12.75" hidden="1">
      <c r="B154" s="138" t="s">
        <v>86</v>
      </c>
      <c r="D154" s="138">
        <v>1</v>
      </c>
    </row>
    <row r="155" spans="2:4" ht="12.75" hidden="1">
      <c r="B155" s="138" t="s">
        <v>87</v>
      </c>
      <c r="D155" s="138">
        <v>1</v>
      </c>
    </row>
    <row r="156" spans="2:4" ht="12.75" hidden="1">
      <c r="B156" s="138" t="s">
        <v>88</v>
      </c>
      <c r="D156" s="138">
        <v>1</v>
      </c>
    </row>
    <row r="157" spans="2:4" ht="12.75" hidden="1">
      <c r="B157" s="138" t="s">
        <v>89</v>
      </c>
      <c r="D157" s="138">
        <v>1</v>
      </c>
    </row>
    <row r="158" spans="2:4" ht="12.75" hidden="1">
      <c r="B158" s="138" t="s">
        <v>90</v>
      </c>
      <c r="D158" s="138">
        <v>1</v>
      </c>
    </row>
    <row r="159" spans="2:4" ht="12.75" hidden="1">
      <c r="B159" s="138" t="s">
        <v>91</v>
      </c>
      <c r="D159" s="138">
        <v>1</v>
      </c>
    </row>
    <row r="160" ht="12.75" hidden="1">
      <c r="B160" s="138" t="s">
        <v>92</v>
      </c>
    </row>
    <row r="161" spans="2:4" ht="12.75" hidden="1">
      <c r="B161" s="138" t="s">
        <v>93</v>
      </c>
      <c r="D161" s="138">
        <v>3</v>
      </c>
    </row>
    <row r="162" spans="2:4" ht="12.75" hidden="1">
      <c r="B162" s="138" t="s">
        <v>94</v>
      </c>
      <c r="D162" s="138">
        <v>3</v>
      </c>
    </row>
    <row r="163" spans="2:4" ht="12.75" hidden="1">
      <c r="B163" s="138" t="s">
        <v>95</v>
      </c>
      <c r="D163" s="138">
        <v>1</v>
      </c>
    </row>
    <row r="164" spans="2:4" ht="12.75" hidden="1">
      <c r="B164" s="138" t="s">
        <v>96</v>
      </c>
      <c r="D164" s="138">
        <v>3</v>
      </c>
    </row>
    <row r="165" spans="2:4" ht="12.75" hidden="1">
      <c r="B165" s="138" t="s">
        <v>97</v>
      </c>
      <c r="D165" s="138">
        <v>3</v>
      </c>
    </row>
    <row r="166" spans="2:4" ht="12.75" hidden="1">
      <c r="B166" s="138" t="s">
        <v>98</v>
      </c>
      <c r="D166" s="138">
        <v>1</v>
      </c>
    </row>
    <row r="167" spans="2:4" ht="12.75" hidden="1">
      <c r="B167" s="138" t="s">
        <v>99</v>
      </c>
      <c r="D167" s="138">
        <v>3</v>
      </c>
    </row>
    <row r="168" spans="2:4" ht="12.75" hidden="1">
      <c r="B168" s="138" t="s">
        <v>100</v>
      </c>
      <c r="D168" s="138">
        <v>3</v>
      </c>
    </row>
    <row r="169" spans="2:4" ht="12.75" hidden="1">
      <c r="B169" s="138" t="s">
        <v>101</v>
      </c>
      <c r="D169" s="138">
        <v>3</v>
      </c>
    </row>
    <row r="170" spans="2:4" ht="12.75" hidden="1">
      <c r="B170" s="138" t="s">
        <v>102</v>
      </c>
      <c r="D170" s="138">
        <v>3</v>
      </c>
    </row>
    <row r="171" spans="2:4" ht="12.75" hidden="1">
      <c r="B171" s="138" t="s">
        <v>103</v>
      </c>
      <c r="D171" s="138">
        <v>3</v>
      </c>
    </row>
    <row r="172" spans="2:4" ht="12.75" hidden="1">
      <c r="B172" s="138" t="s">
        <v>104</v>
      </c>
      <c r="D172" s="138">
        <v>3</v>
      </c>
    </row>
    <row r="173" spans="2:4" ht="12.75" hidden="1">
      <c r="B173" s="138" t="s">
        <v>105</v>
      </c>
      <c r="D173" s="138">
        <v>1</v>
      </c>
    </row>
    <row r="174" spans="2:4" ht="12.75" hidden="1">
      <c r="B174" s="138" t="s">
        <v>106</v>
      </c>
      <c r="D174" s="138">
        <v>1</v>
      </c>
    </row>
    <row r="175" spans="2:4" ht="12.75" hidden="1">
      <c r="B175" s="138" t="s">
        <v>107</v>
      </c>
      <c r="D175" s="138">
        <v>3</v>
      </c>
    </row>
    <row r="176" spans="2:4" ht="12.75" hidden="1">
      <c r="B176" s="138" t="s">
        <v>108</v>
      </c>
      <c r="D176" s="138">
        <v>1</v>
      </c>
    </row>
    <row r="177" spans="2:4" ht="12.75" hidden="1">
      <c r="B177" s="138" t="s">
        <v>109</v>
      </c>
      <c r="D177" s="138">
        <v>1</v>
      </c>
    </row>
    <row r="178" spans="2:4" ht="12.75" hidden="1">
      <c r="B178" s="138" t="s">
        <v>110</v>
      </c>
      <c r="D178" s="138">
        <v>3</v>
      </c>
    </row>
    <row r="179" spans="2:4" ht="12.75" hidden="1">
      <c r="B179" s="138" t="s">
        <v>111</v>
      </c>
      <c r="D179" s="138">
        <v>1</v>
      </c>
    </row>
    <row r="180" ht="12.75" hidden="1">
      <c r="B180" s="138" t="s">
        <v>112</v>
      </c>
    </row>
    <row r="181" ht="12.75" hidden="1">
      <c r="B181" s="138" t="s">
        <v>113</v>
      </c>
    </row>
    <row r="182" ht="12.75" hidden="1">
      <c r="B182" s="138" t="s">
        <v>114</v>
      </c>
    </row>
    <row r="183" ht="12.75" hidden="1">
      <c r="B183" s="138" t="s">
        <v>115</v>
      </c>
    </row>
    <row r="184" ht="12.75" hidden="1">
      <c r="B184" s="138" t="s">
        <v>116</v>
      </c>
    </row>
    <row r="185" ht="12.75" hidden="1">
      <c r="B185" s="138" t="s">
        <v>117</v>
      </c>
    </row>
    <row r="186" ht="12.75" hidden="1">
      <c r="B186" s="138" t="s">
        <v>118</v>
      </c>
    </row>
    <row r="187" ht="12.75" hidden="1">
      <c r="B187" s="138" t="s">
        <v>119</v>
      </c>
    </row>
    <row r="188" ht="12.75" hidden="1">
      <c r="B188" s="138" t="s">
        <v>120</v>
      </c>
    </row>
    <row r="189" ht="12.75" hidden="1">
      <c r="B189" s="138" t="s">
        <v>121</v>
      </c>
    </row>
    <row r="190" ht="12.75" hidden="1">
      <c r="B190" s="138" t="s">
        <v>122</v>
      </c>
    </row>
    <row r="191" ht="12.75" hidden="1">
      <c r="B191" s="138" t="s">
        <v>123</v>
      </c>
    </row>
    <row r="192" ht="12.75" hidden="1">
      <c r="B192" s="138" t="s">
        <v>124</v>
      </c>
    </row>
    <row r="193" ht="12.75" hidden="1">
      <c r="B193" s="138" t="s">
        <v>125</v>
      </c>
    </row>
    <row r="194" ht="12.75" hidden="1">
      <c r="B194" s="138" t="s">
        <v>126</v>
      </c>
    </row>
    <row r="195" ht="12.75" hidden="1">
      <c r="B195" s="138" t="s">
        <v>127</v>
      </c>
    </row>
    <row r="196" ht="12.75" hidden="1">
      <c r="B196" s="138" t="s">
        <v>128</v>
      </c>
    </row>
    <row r="197" ht="12.75" hidden="1">
      <c r="B197" s="138" t="s">
        <v>129</v>
      </c>
    </row>
    <row r="198" ht="12.75" hidden="1">
      <c r="B198" s="138" t="s">
        <v>130</v>
      </c>
    </row>
    <row r="199" ht="12.75" hidden="1">
      <c r="B199" s="138" t="s">
        <v>131</v>
      </c>
    </row>
    <row r="200" ht="12.75" hidden="1">
      <c r="B200" s="138" t="s">
        <v>132</v>
      </c>
    </row>
    <row r="201" ht="12.75" hidden="1">
      <c r="B201" s="138" t="s">
        <v>133</v>
      </c>
    </row>
    <row r="202" ht="12.75" hidden="1">
      <c r="B202" s="138" t="s">
        <v>134</v>
      </c>
    </row>
    <row r="203" ht="12.75" hidden="1">
      <c r="B203" s="138" t="s">
        <v>135</v>
      </c>
    </row>
    <row r="204" ht="12.75" hidden="1">
      <c r="B204" s="138" t="s">
        <v>136</v>
      </c>
    </row>
    <row r="205" ht="12.75" hidden="1">
      <c r="B205" s="138" t="s">
        <v>137</v>
      </c>
    </row>
    <row r="206" ht="12.75" hidden="1">
      <c r="B206" s="138" t="s">
        <v>138</v>
      </c>
    </row>
    <row r="207" ht="12.75" hidden="1">
      <c r="B207" s="138" t="s">
        <v>139</v>
      </c>
    </row>
    <row r="208" ht="12.75" hidden="1">
      <c r="B208" s="138" t="s">
        <v>140</v>
      </c>
    </row>
    <row r="209" ht="12.75" hidden="1">
      <c r="B209" s="138" t="s">
        <v>141</v>
      </c>
    </row>
    <row r="210" ht="12.75" hidden="1">
      <c r="B210" s="138" t="s">
        <v>142</v>
      </c>
    </row>
    <row r="211" ht="12.75" hidden="1">
      <c r="B211" s="138" t="s">
        <v>143</v>
      </c>
    </row>
    <row r="212" ht="12.75" hidden="1">
      <c r="B212" s="138" t="s">
        <v>144</v>
      </c>
    </row>
    <row r="213" ht="12.75" hidden="1">
      <c r="B213" s="138" t="s">
        <v>145</v>
      </c>
    </row>
    <row r="214" ht="12.75" hidden="1">
      <c r="B214" s="138" t="s">
        <v>146</v>
      </c>
    </row>
    <row r="215" ht="12.75" hidden="1">
      <c r="B215" s="138" t="s">
        <v>147</v>
      </c>
    </row>
    <row r="216" ht="12.75" hidden="1">
      <c r="B216" s="138" t="s">
        <v>148</v>
      </c>
    </row>
    <row r="217" ht="12.75" hidden="1">
      <c r="B217" s="138" t="s">
        <v>149</v>
      </c>
    </row>
    <row r="218" ht="12.75" hidden="1">
      <c r="B218" s="138" t="s">
        <v>150</v>
      </c>
    </row>
    <row r="219" ht="12.75" hidden="1">
      <c r="B219" s="138" t="s">
        <v>151</v>
      </c>
    </row>
    <row r="220" ht="12.75" hidden="1">
      <c r="B220" s="138" t="s">
        <v>152</v>
      </c>
    </row>
    <row r="221" ht="12.75" hidden="1">
      <c r="B221" s="138" t="s">
        <v>153</v>
      </c>
    </row>
    <row r="222" ht="12.75" hidden="1">
      <c r="B222" s="138" t="s">
        <v>154</v>
      </c>
    </row>
    <row r="223" ht="12.75" hidden="1">
      <c r="B223" s="138" t="s">
        <v>155</v>
      </c>
    </row>
    <row r="224" ht="12.75" hidden="1">
      <c r="B224" s="138" t="s">
        <v>156</v>
      </c>
    </row>
    <row r="225" ht="12.75" hidden="1">
      <c r="B225" s="138" t="s">
        <v>157</v>
      </c>
    </row>
    <row r="226" ht="12.75" hidden="1">
      <c r="B226" s="138" t="s">
        <v>158</v>
      </c>
    </row>
    <row r="227" ht="12.75" hidden="1">
      <c r="B227" s="138" t="s">
        <v>159</v>
      </c>
    </row>
    <row r="228" ht="12.75" hidden="1">
      <c r="B228" s="138" t="s">
        <v>160</v>
      </c>
    </row>
    <row r="229" ht="12.75" hidden="1">
      <c r="B229" s="138" t="s">
        <v>161</v>
      </c>
    </row>
    <row r="230" ht="12.75" hidden="1">
      <c r="B230" s="138" t="s">
        <v>162</v>
      </c>
    </row>
    <row r="231" ht="12.75" hidden="1">
      <c r="B231" s="138" t="s">
        <v>163</v>
      </c>
    </row>
    <row r="232" ht="12.75" hidden="1">
      <c r="B232" s="138" t="s">
        <v>164</v>
      </c>
    </row>
    <row r="233" ht="12.75" hidden="1">
      <c r="B233" s="138" t="s">
        <v>165</v>
      </c>
    </row>
    <row r="234" ht="12.75" hidden="1">
      <c r="B234" s="138" t="s">
        <v>166</v>
      </c>
    </row>
    <row r="235" ht="12.75" hidden="1">
      <c r="B235" s="138" t="s">
        <v>167</v>
      </c>
    </row>
    <row r="236" ht="12.75" hidden="1">
      <c r="B236" s="138" t="s">
        <v>168</v>
      </c>
    </row>
    <row r="237" ht="12.75" hidden="1">
      <c r="B237" s="138" t="s">
        <v>169</v>
      </c>
    </row>
    <row r="238" ht="12.75" hidden="1">
      <c r="B238" s="138" t="s">
        <v>170</v>
      </c>
    </row>
    <row r="239" ht="12.75" hidden="1">
      <c r="B239" s="138" t="s">
        <v>171</v>
      </c>
    </row>
    <row r="240" ht="12.75" hidden="1">
      <c r="B240" s="138" t="s">
        <v>172</v>
      </c>
    </row>
    <row r="241" ht="12.75" hidden="1">
      <c r="B241" s="138" t="s">
        <v>173</v>
      </c>
    </row>
    <row r="242" ht="12.75" hidden="1">
      <c r="B242" s="138" t="s">
        <v>174</v>
      </c>
    </row>
    <row r="243" ht="12.75" hidden="1">
      <c r="B243" s="138" t="s">
        <v>175</v>
      </c>
    </row>
    <row r="244" ht="12.75" hidden="1">
      <c r="B244" s="138" t="s">
        <v>176</v>
      </c>
    </row>
    <row r="245" ht="12.75" hidden="1">
      <c r="B245" s="138" t="s">
        <v>177</v>
      </c>
    </row>
    <row r="246" ht="12.75" hidden="1">
      <c r="B246" s="138" t="s">
        <v>178</v>
      </c>
    </row>
    <row r="247" ht="12.75" hidden="1">
      <c r="B247" s="138" t="s">
        <v>179</v>
      </c>
    </row>
    <row r="248" ht="12.75" hidden="1">
      <c r="B248" s="138" t="s">
        <v>180</v>
      </c>
    </row>
    <row r="249" ht="12.75" hidden="1">
      <c r="B249" s="138" t="s">
        <v>181</v>
      </c>
    </row>
    <row r="250" ht="12.75" hidden="1">
      <c r="B250" s="138" t="s">
        <v>182</v>
      </c>
    </row>
    <row r="251" spans="2:4" ht="12.75" hidden="1">
      <c r="B251" s="138" t="s">
        <v>183</v>
      </c>
      <c r="D251" s="138">
        <v>4</v>
      </c>
    </row>
    <row r="252" spans="2:4" ht="12.75" hidden="1">
      <c r="B252" s="138" t="s">
        <v>184</v>
      </c>
      <c r="D252" s="138">
        <v>4</v>
      </c>
    </row>
    <row r="253" ht="12.75" hidden="1">
      <c r="B253" s="138" t="s">
        <v>185</v>
      </c>
    </row>
    <row r="254" ht="12.75" hidden="1">
      <c r="B254" s="138" t="s">
        <v>186</v>
      </c>
    </row>
    <row r="255" ht="12.75" hidden="1">
      <c r="B255" s="138" t="s">
        <v>187</v>
      </c>
    </row>
    <row r="256" ht="12.75" hidden="1">
      <c r="B256" s="138" t="s">
        <v>188</v>
      </c>
    </row>
    <row r="257" ht="12.75" hidden="1">
      <c r="B257" s="138" t="s">
        <v>189</v>
      </c>
    </row>
    <row r="258" ht="12.75" hidden="1">
      <c r="B258" s="138" t="s">
        <v>190</v>
      </c>
    </row>
    <row r="259" ht="12.75" hidden="1">
      <c r="B259" s="138" t="s">
        <v>191</v>
      </c>
    </row>
    <row r="260" ht="12.75" hidden="1">
      <c r="B260" s="138" t="s">
        <v>192</v>
      </c>
    </row>
    <row r="261" ht="12.75" hidden="1">
      <c r="B261" s="138" t="s">
        <v>193</v>
      </c>
    </row>
    <row r="262" ht="12.75" hidden="1">
      <c r="B262" s="138" t="s">
        <v>194</v>
      </c>
    </row>
    <row r="263" ht="12.75" hidden="1">
      <c r="B263" s="138" t="s">
        <v>195</v>
      </c>
    </row>
    <row r="264" ht="12.75" hidden="1">
      <c r="B264" s="138" t="s">
        <v>196</v>
      </c>
    </row>
    <row r="265" ht="12.75" hidden="1">
      <c r="B265" s="138" t="s">
        <v>197</v>
      </c>
    </row>
    <row r="266" ht="12.75" hidden="1">
      <c r="B266" s="138" t="s">
        <v>198</v>
      </c>
    </row>
    <row r="267" ht="12.75" hidden="1">
      <c r="B267" s="138" t="s">
        <v>199</v>
      </c>
    </row>
    <row r="268" ht="12.75" hidden="1">
      <c r="B268" s="138" t="s">
        <v>200</v>
      </c>
    </row>
    <row r="269" ht="12.75" hidden="1">
      <c r="B269" s="138" t="s">
        <v>201</v>
      </c>
    </row>
    <row r="270" ht="12.75" hidden="1">
      <c r="B270" s="138" t="s">
        <v>202</v>
      </c>
    </row>
    <row r="271" ht="12.75" hidden="1">
      <c r="B271" s="138" t="s">
        <v>203</v>
      </c>
    </row>
    <row r="272" ht="12.75" hidden="1">
      <c r="B272" s="138" t="s">
        <v>204</v>
      </c>
    </row>
    <row r="273" ht="12.75" hidden="1">
      <c r="B273" s="138" t="s">
        <v>205</v>
      </c>
    </row>
    <row r="274" ht="12.75" hidden="1">
      <c r="B274" s="138" t="s">
        <v>206</v>
      </c>
    </row>
    <row r="275" ht="12.75" hidden="1">
      <c r="B275" s="138" t="s">
        <v>207</v>
      </c>
    </row>
    <row r="276" ht="12.75" hidden="1">
      <c r="B276" s="138" t="s">
        <v>208</v>
      </c>
    </row>
    <row r="277" ht="12.75" hidden="1">
      <c r="B277" s="138" t="s">
        <v>209</v>
      </c>
    </row>
    <row r="278" ht="12.75" hidden="1">
      <c r="B278" s="138" t="s">
        <v>210</v>
      </c>
    </row>
    <row r="279" ht="12.75" hidden="1">
      <c r="B279" s="138" t="s">
        <v>211</v>
      </c>
    </row>
    <row r="280" ht="12.75" hidden="1">
      <c r="B280" s="138" t="s">
        <v>212</v>
      </c>
    </row>
    <row r="281" ht="12.75" hidden="1">
      <c r="B281" s="138" t="s">
        <v>213</v>
      </c>
    </row>
    <row r="282" ht="12.75" hidden="1">
      <c r="B282" s="138" t="s">
        <v>214</v>
      </c>
    </row>
    <row r="283" ht="12.75" hidden="1">
      <c r="B283" s="138" t="s">
        <v>215</v>
      </c>
    </row>
    <row r="284" ht="12.75" hidden="1">
      <c r="B284" s="138" t="s">
        <v>216</v>
      </c>
    </row>
    <row r="285" ht="12.75" hidden="1">
      <c r="B285" s="138" t="s">
        <v>217</v>
      </c>
    </row>
    <row r="286" ht="12.75" hidden="1">
      <c r="B286" s="138" t="s">
        <v>218</v>
      </c>
    </row>
    <row r="287" ht="12.75" hidden="1">
      <c r="B287" s="138" t="s">
        <v>219</v>
      </c>
    </row>
    <row r="288" ht="12.75" hidden="1">
      <c r="B288" s="138" t="s">
        <v>220</v>
      </c>
    </row>
    <row r="289" ht="12.75" hidden="1">
      <c r="B289" s="138" t="s">
        <v>221</v>
      </c>
    </row>
    <row r="290" ht="12.75" hidden="1">
      <c r="B290" s="138" t="s">
        <v>222</v>
      </c>
    </row>
    <row r="291" ht="12.75" hidden="1">
      <c r="B291" s="138" t="s">
        <v>223</v>
      </c>
    </row>
    <row r="292" ht="12.75" hidden="1">
      <c r="B292" s="138" t="s">
        <v>224</v>
      </c>
    </row>
    <row r="293" ht="12.75" hidden="1">
      <c r="B293" s="138" t="s">
        <v>225</v>
      </c>
    </row>
    <row r="294" ht="12.75" hidden="1">
      <c r="B294" s="138" t="s">
        <v>226</v>
      </c>
    </row>
    <row r="295" ht="12.75" hidden="1">
      <c r="B295" s="138" t="s">
        <v>227</v>
      </c>
    </row>
    <row r="296" ht="12.75" hidden="1">
      <c r="B296" s="138" t="s">
        <v>228</v>
      </c>
    </row>
    <row r="297" ht="12.75" hidden="1">
      <c r="B297" s="138" t="s">
        <v>229</v>
      </c>
    </row>
    <row r="298" ht="12.75" hidden="1">
      <c r="B298" s="138" t="s">
        <v>230</v>
      </c>
    </row>
    <row r="299" ht="12.75" hidden="1">
      <c r="B299" s="138" t="s">
        <v>231</v>
      </c>
    </row>
    <row r="300" ht="12.75" hidden="1">
      <c r="B300" s="138" t="s">
        <v>232</v>
      </c>
    </row>
    <row r="301" ht="12.75" hidden="1">
      <c r="B301" s="138" t="s">
        <v>233</v>
      </c>
    </row>
    <row r="302" ht="12.75" hidden="1">
      <c r="B302" s="138" t="s">
        <v>234</v>
      </c>
    </row>
    <row r="303" ht="12.75" hidden="1">
      <c r="B303" s="138" t="s">
        <v>235</v>
      </c>
    </row>
    <row r="304" ht="12.75" hidden="1">
      <c r="B304" s="138" t="s">
        <v>236</v>
      </c>
    </row>
    <row r="305" ht="12.75" hidden="1">
      <c r="B305" s="138" t="s">
        <v>237</v>
      </c>
    </row>
    <row r="306" ht="12.75" hidden="1">
      <c r="B306" s="138" t="s">
        <v>238</v>
      </c>
    </row>
    <row r="307" ht="12.75" hidden="1">
      <c r="B307" s="138" t="s">
        <v>239</v>
      </c>
    </row>
    <row r="308" ht="12.75" hidden="1">
      <c r="B308" s="138" t="s">
        <v>240</v>
      </c>
    </row>
    <row r="309" ht="12.75" hidden="1">
      <c r="B309" s="138" t="s">
        <v>241</v>
      </c>
    </row>
    <row r="310" ht="12.75" hidden="1">
      <c r="B310" s="138" t="s">
        <v>242</v>
      </c>
    </row>
    <row r="311" ht="12.75" hidden="1">
      <c r="B311" s="138" t="s">
        <v>243</v>
      </c>
    </row>
    <row r="312" ht="12.75" hidden="1">
      <c r="B312" s="138" t="s">
        <v>244</v>
      </c>
    </row>
    <row r="313" ht="12.75" hidden="1">
      <c r="B313" s="138" t="s">
        <v>245</v>
      </c>
    </row>
    <row r="314" ht="12.75" hidden="1">
      <c r="B314" s="138" t="s">
        <v>246</v>
      </c>
    </row>
    <row r="315" ht="12.75" hidden="1">
      <c r="B315" s="138" t="s">
        <v>247</v>
      </c>
    </row>
    <row r="316" ht="12.75" hidden="1">
      <c r="B316" s="138" t="s">
        <v>248</v>
      </c>
    </row>
    <row r="317" ht="12.75" hidden="1">
      <c r="B317" s="138" t="s">
        <v>249</v>
      </c>
    </row>
    <row r="318" ht="12.75" hidden="1">
      <c r="B318" s="138" t="s">
        <v>250</v>
      </c>
    </row>
    <row r="319" ht="12.75" hidden="1">
      <c r="B319" s="138" t="s">
        <v>251</v>
      </c>
    </row>
    <row r="320" ht="12.75" hidden="1">
      <c r="B320" s="138" t="s">
        <v>252</v>
      </c>
    </row>
    <row r="321" ht="12.75" hidden="1">
      <c r="B321" s="138" t="s">
        <v>253</v>
      </c>
    </row>
    <row r="322" ht="12.75" hidden="1">
      <c r="B322" s="138" t="s">
        <v>254</v>
      </c>
    </row>
    <row r="323" ht="12.75" hidden="1">
      <c r="B323" s="138" t="s">
        <v>255</v>
      </c>
    </row>
    <row r="324" ht="12.75" hidden="1">
      <c r="B324" s="138" t="s">
        <v>256</v>
      </c>
    </row>
    <row r="325" ht="12.75" hidden="1">
      <c r="B325" s="138" t="s">
        <v>257</v>
      </c>
    </row>
    <row r="326" ht="12.75" hidden="1">
      <c r="B326" s="138" t="s">
        <v>258</v>
      </c>
    </row>
    <row r="327" ht="12.75" hidden="1">
      <c r="B327" s="138" t="s">
        <v>259</v>
      </c>
    </row>
    <row r="328" ht="12.75" hidden="1">
      <c r="B328" s="138" t="s">
        <v>260</v>
      </c>
    </row>
    <row r="329" ht="12.75" hidden="1">
      <c r="B329" s="138" t="s">
        <v>261</v>
      </c>
    </row>
    <row r="330" ht="12.75" hidden="1">
      <c r="B330" s="138" t="s">
        <v>262</v>
      </c>
    </row>
    <row r="331" ht="12.75" hidden="1">
      <c r="B331" s="138" t="s">
        <v>263</v>
      </c>
    </row>
    <row r="332" ht="12.75" hidden="1">
      <c r="B332" s="138" t="s">
        <v>264</v>
      </c>
    </row>
    <row r="333" ht="12.75" hidden="1">
      <c r="B333" s="138" t="s">
        <v>265</v>
      </c>
    </row>
    <row r="334" ht="12.75" hidden="1">
      <c r="B334" s="138" t="s">
        <v>266</v>
      </c>
    </row>
    <row r="335" ht="12.75" hidden="1">
      <c r="B335" s="138" t="s">
        <v>267</v>
      </c>
    </row>
    <row r="336" ht="12.75" hidden="1">
      <c r="B336" s="138" t="s">
        <v>268</v>
      </c>
    </row>
    <row r="337" ht="12.75" hidden="1">
      <c r="B337" s="138" t="s">
        <v>269</v>
      </c>
    </row>
    <row r="338" ht="12.75" hidden="1">
      <c r="B338" s="138" t="s">
        <v>270</v>
      </c>
    </row>
    <row r="339" ht="12.75" hidden="1">
      <c r="B339" s="138" t="s">
        <v>271</v>
      </c>
    </row>
    <row r="340" ht="12.75" hidden="1">
      <c r="B340" s="138" t="s">
        <v>272</v>
      </c>
    </row>
    <row r="341" ht="12.75" hidden="1">
      <c r="B341" s="138" t="s">
        <v>273</v>
      </c>
    </row>
    <row r="342" ht="12.75" hidden="1">
      <c r="B342" s="138" t="s">
        <v>274</v>
      </c>
    </row>
    <row r="343" ht="12.75" hidden="1">
      <c r="B343" s="138" t="s">
        <v>275</v>
      </c>
    </row>
    <row r="344" ht="12.75" hidden="1">
      <c r="B344" s="138" t="s">
        <v>276</v>
      </c>
    </row>
    <row r="345" ht="12.75" hidden="1">
      <c r="B345" s="138" t="s">
        <v>277</v>
      </c>
    </row>
    <row r="346" ht="12.75" hidden="1">
      <c r="B346" s="138" t="s">
        <v>278</v>
      </c>
    </row>
    <row r="347" ht="12.75" hidden="1">
      <c r="B347" s="138" t="s">
        <v>279</v>
      </c>
    </row>
    <row r="348" ht="12.75" hidden="1">
      <c r="B348" s="138" t="s">
        <v>280</v>
      </c>
    </row>
    <row r="349" ht="12.75" hidden="1">
      <c r="B349" s="138" t="s">
        <v>281</v>
      </c>
    </row>
    <row r="350" spans="2:4" ht="12.75" hidden="1">
      <c r="B350" s="138" t="s">
        <v>282</v>
      </c>
      <c r="D350" s="138">
        <v>2</v>
      </c>
    </row>
    <row r="351" spans="2:4" ht="12.75" hidden="1">
      <c r="B351" s="138" t="s">
        <v>283</v>
      </c>
      <c r="D351" s="138">
        <v>2</v>
      </c>
    </row>
    <row r="352" spans="2:4" ht="12.75" hidden="1">
      <c r="B352" s="138" t="s">
        <v>284</v>
      </c>
      <c r="D352" s="138">
        <v>1</v>
      </c>
    </row>
    <row r="353" spans="2:4" ht="12.75" hidden="1">
      <c r="B353" s="138" t="s">
        <v>285</v>
      </c>
      <c r="D353" s="138">
        <v>1</v>
      </c>
    </row>
    <row r="354" spans="2:4" ht="12.75" hidden="1">
      <c r="B354" s="138" t="s">
        <v>286</v>
      </c>
      <c r="D354" s="138">
        <v>1</v>
      </c>
    </row>
    <row r="355" spans="2:4" ht="12.75" hidden="1">
      <c r="B355" s="138" t="s">
        <v>287</v>
      </c>
      <c r="D355" s="138">
        <v>1</v>
      </c>
    </row>
    <row r="356" spans="2:4" ht="12.75" hidden="1">
      <c r="B356" s="138" t="s">
        <v>288</v>
      </c>
      <c r="D356" s="138">
        <v>3</v>
      </c>
    </row>
    <row r="357" spans="2:4" ht="12.75" hidden="1">
      <c r="B357" s="138" t="s">
        <v>289</v>
      </c>
      <c r="D357" s="138">
        <v>3</v>
      </c>
    </row>
    <row r="358" spans="2:4" ht="12.75" hidden="1">
      <c r="B358" s="138" t="s">
        <v>290</v>
      </c>
      <c r="D358" s="138">
        <v>5</v>
      </c>
    </row>
    <row r="359" ht="12.75" hidden="1">
      <c r="B359" s="138" t="s">
        <v>291</v>
      </c>
    </row>
    <row r="360" ht="12.75" hidden="1">
      <c r="B360" s="138" t="s">
        <v>292</v>
      </c>
    </row>
    <row r="361" ht="12.75" hidden="1">
      <c r="B361" s="138" t="s">
        <v>293</v>
      </c>
    </row>
    <row r="362" ht="12.75" hidden="1">
      <c r="B362" s="138" t="s">
        <v>294</v>
      </c>
    </row>
    <row r="363" ht="12.75" hidden="1">
      <c r="B363" s="138" t="s">
        <v>295</v>
      </c>
    </row>
    <row r="364" ht="12.75" hidden="1">
      <c r="B364" s="138" t="s">
        <v>296</v>
      </c>
    </row>
    <row r="365" ht="12.75" hidden="1">
      <c r="B365" s="138" t="s">
        <v>297</v>
      </c>
    </row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password="C476" sheet="1" objects="1" scenarios="1"/>
  <mergeCells count="109">
    <mergeCell ref="A1:P1"/>
    <mergeCell ref="A28:F29"/>
    <mergeCell ref="G27:M27"/>
    <mergeCell ref="G28:M28"/>
    <mergeCell ref="G29:M29"/>
    <mergeCell ref="A2:P2"/>
    <mergeCell ref="A3:B3"/>
    <mergeCell ref="O3:P3"/>
    <mergeCell ref="L10:L11"/>
    <mergeCell ref="M6:P6"/>
    <mergeCell ref="O10:O11"/>
    <mergeCell ref="N27:O29"/>
    <mergeCell ref="A10:A11"/>
    <mergeCell ref="F3:L9"/>
    <mergeCell ref="M7:P7"/>
    <mergeCell ref="M8:P8"/>
    <mergeCell ref="M9:P9"/>
    <mergeCell ref="E10:E11"/>
    <mergeCell ref="P10:P11"/>
    <mergeCell ref="M3:N3"/>
    <mergeCell ref="C3:E3"/>
    <mergeCell ref="M5:P5"/>
    <mergeCell ref="A30:P30"/>
    <mergeCell ref="A6:E6"/>
    <mergeCell ref="A7:E7"/>
    <mergeCell ref="A8:E8"/>
    <mergeCell ref="A9:E9"/>
    <mergeCell ref="P27:P29"/>
    <mergeCell ref="M10:N10"/>
    <mergeCell ref="F10:F11"/>
    <mergeCell ref="G10:G11"/>
    <mergeCell ref="J10:J11"/>
    <mergeCell ref="L32:N32"/>
    <mergeCell ref="A27:F27"/>
    <mergeCell ref="I10:I11"/>
    <mergeCell ref="K10:K11"/>
    <mergeCell ref="L33:N33"/>
    <mergeCell ref="A31:P31"/>
    <mergeCell ref="A4:E5"/>
    <mergeCell ref="M4:N4"/>
    <mergeCell ref="O4:P4"/>
    <mergeCell ref="A32:C32"/>
    <mergeCell ref="D32:E32"/>
    <mergeCell ref="F32:G32"/>
    <mergeCell ref="H32:J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5:G45"/>
    <mergeCell ref="H33:J33"/>
    <mergeCell ref="H34:J34"/>
    <mergeCell ref="H35:J35"/>
    <mergeCell ref="H36:J36"/>
    <mergeCell ref="H37:J37"/>
    <mergeCell ref="H38:J38"/>
    <mergeCell ref="H42:J42"/>
    <mergeCell ref="H43:J43"/>
    <mergeCell ref="L43:N43"/>
    <mergeCell ref="F42:G42"/>
    <mergeCell ref="F43:G43"/>
    <mergeCell ref="F44:G44"/>
    <mergeCell ref="L34:N34"/>
    <mergeCell ref="L35:N35"/>
    <mergeCell ref="L36:N36"/>
    <mergeCell ref="L37:N37"/>
    <mergeCell ref="H39:J39"/>
    <mergeCell ref="H40:J40"/>
    <mergeCell ref="L44:N44"/>
    <mergeCell ref="L45:N45"/>
    <mergeCell ref="H45:J45"/>
    <mergeCell ref="H44:J44"/>
    <mergeCell ref="L38:N38"/>
    <mergeCell ref="L39:N39"/>
    <mergeCell ref="L40:N40"/>
    <mergeCell ref="L41:N41"/>
    <mergeCell ref="L42:N42"/>
    <mergeCell ref="H41:J41"/>
  </mergeCells>
  <printOptions horizontalCentered="1" verticalCentered="1"/>
  <pageMargins left="0.15748031496062992" right="0.15748031496062992" top="0.2362204724409449" bottom="0.15748031496062992" header="0.2755905511811024" footer="0.1574803149606299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Zeros="0" view="pageBreakPreview" zoomScale="80" zoomScaleNormal="75" zoomScaleSheetLayoutView="80" zoomScalePageLayoutView="0" workbookViewId="0" topLeftCell="L1">
      <selection activeCell="AF4" sqref="AF4:AL5"/>
    </sheetView>
  </sheetViews>
  <sheetFormatPr defaultColWidth="9.00390625" defaultRowHeight="12.75"/>
  <cols>
    <col min="1" max="1" width="5.875" style="5" hidden="1" customWidth="1"/>
    <col min="2" max="2" width="6.375" style="5" hidden="1" customWidth="1"/>
    <col min="3" max="3" width="7.875" style="16" customWidth="1"/>
    <col min="4" max="4" width="8.25390625" style="16" customWidth="1"/>
    <col min="5" max="5" width="7.25390625" style="17" customWidth="1"/>
    <col min="6" max="6" width="5.375" style="5" customWidth="1"/>
    <col min="7" max="7" width="12.375" style="5" customWidth="1"/>
    <col min="8" max="8" width="5.625" style="18" customWidth="1"/>
    <col min="9" max="9" width="6.125" style="18" customWidth="1"/>
    <col min="10" max="10" width="15.75390625" style="19" customWidth="1"/>
    <col min="11" max="11" width="9.625" style="18" customWidth="1"/>
    <col min="12" max="13" width="8.125" style="5" customWidth="1"/>
    <col min="14" max="14" width="8.125" style="5" hidden="1" customWidth="1"/>
    <col min="15" max="15" width="5.125" style="20" customWidth="1"/>
    <col min="16" max="16" width="8.875" style="20" customWidth="1"/>
    <col min="17" max="17" width="5.25390625" style="20" customWidth="1"/>
    <col min="18" max="18" width="7.625" style="20" customWidth="1"/>
    <col min="19" max="19" width="9.25390625" style="20" customWidth="1"/>
    <col min="20" max="20" width="5.375" style="20" customWidth="1"/>
    <col min="21" max="21" width="5.75390625" style="20" customWidth="1"/>
    <col min="22" max="22" width="5.75390625" style="111" customWidth="1"/>
    <col min="23" max="23" width="5.625" style="20" customWidth="1"/>
    <col min="24" max="24" width="6.75390625" style="20" customWidth="1"/>
    <col min="25" max="25" width="5.75390625" style="20" customWidth="1"/>
    <col min="26" max="26" width="5.125" style="20" customWidth="1"/>
    <col min="27" max="27" width="6.75390625" style="20" bestFit="1" customWidth="1"/>
    <col min="28" max="28" width="5.625" style="20" customWidth="1"/>
    <col min="29" max="29" width="5.00390625" style="20" customWidth="1"/>
    <col min="30" max="30" width="5.75390625" style="20" customWidth="1"/>
    <col min="31" max="31" width="5.875" style="20" customWidth="1"/>
    <col min="32" max="32" width="5.00390625" style="20" customWidth="1"/>
    <col min="33" max="33" width="10.00390625" style="20" customWidth="1"/>
    <col min="34" max="34" width="5.125" style="20" customWidth="1"/>
    <col min="35" max="35" width="11.25390625" style="20" customWidth="1"/>
    <col min="36" max="36" width="5.25390625" style="20" customWidth="1"/>
    <col min="37" max="37" width="7.625" style="20" customWidth="1"/>
    <col min="38" max="38" width="3.875" style="20" customWidth="1"/>
    <col min="39" max="16384" width="9.125" style="5" customWidth="1"/>
  </cols>
  <sheetData>
    <row r="1" spans="1:38" ht="12.75" customHeight="1">
      <c r="A1" s="405"/>
      <c r="B1" s="406"/>
      <c r="C1" s="411" t="s">
        <v>298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3"/>
      <c r="AB1" s="392" t="s">
        <v>39</v>
      </c>
      <c r="AC1" s="392"/>
      <c r="AD1" s="392"/>
      <c r="AE1" s="392"/>
      <c r="AF1" s="419">
        <f>IF(ISBLANK(form!M6),"",form!M6)</f>
      </c>
      <c r="AG1" s="420"/>
      <c r="AH1" s="421"/>
      <c r="AI1" s="384" t="s">
        <v>40</v>
      </c>
      <c r="AJ1" s="385"/>
      <c r="AK1" s="388">
        <f>IF(ISBLANK(form!C3),"",form!C3)</f>
      </c>
      <c r="AL1" s="389"/>
    </row>
    <row r="2" spans="1:38" ht="26.25" customHeight="1" thickBot="1">
      <c r="A2" s="407"/>
      <c r="B2" s="408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5"/>
      <c r="AB2" s="418"/>
      <c r="AC2" s="418"/>
      <c r="AD2" s="418"/>
      <c r="AE2" s="418"/>
      <c r="AF2" s="422"/>
      <c r="AG2" s="423"/>
      <c r="AH2" s="424"/>
      <c r="AI2" s="386"/>
      <c r="AJ2" s="387"/>
      <c r="AK2" s="390"/>
      <c r="AL2" s="391"/>
    </row>
    <row r="3" spans="1:38" ht="23.25" customHeight="1" thickBot="1">
      <c r="A3" s="407"/>
      <c r="B3" s="408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5"/>
      <c r="AB3" s="392" t="s">
        <v>41</v>
      </c>
      <c r="AC3" s="392"/>
      <c r="AD3" s="392"/>
      <c r="AE3" s="392"/>
      <c r="AF3" s="393">
        <f>IF(ISBLANK(form!O3),"",form!O3)</f>
      </c>
      <c r="AG3" s="394"/>
      <c r="AH3" s="394"/>
      <c r="AI3" s="394"/>
      <c r="AJ3" s="394"/>
      <c r="AK3" s="394"/>
      <c r="AL3" s="395"/>
    </row>
    <row r="4" spans="1:38" ht="12.75" customHeight="1">
      <c r="A4" s="407"/>
      <c r="B4" s="408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5"/>
      <c r="AB4" s="392" t="s">
        <v>42</v>
      </c>
      <c r="AC4" s="392"/>
      <c r="AD4" s="392"/>
      <c r="AE4" s="392"/>
      <c r="AF4" s="425">
        <f>IF(ISBLANK(form!O4),"",form!O4)</f>
      </c>
      <c r="AG4" s="426"/>
      <c r="AH4" s="426"/>
      <c r="AI4" s="426"/>
      <c r="AJ4" s="426"/>
      <c r="AK4" s="426"/>
      <c r="AL4" s="427"/>
    </row>
    <row r="5" spans="1:38" ht="10.5" customHeight="1" thickBot="1">
      <c r="A5" s="409"/>
      <c r="B5" s="410"/>
      <c r="C5" s="416"/>
      <c r="D5" s="416"/>
      <c r="E5" s="416"/>
      <c r="F5" s="416"/>
      <c r="G5" s="414"/>
      <c r="H5" s="414"/>
      <c r="I5" s="414"/>
      <c r="J5" s="414"/>
      <c r="K5" s="414"/>
      <c r="L5" s="414"/>
      <c r="M5" s="414"/>
      <c r="N5" s="414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7"/>
      <c r="AB5" s="418"/>
      <c r="AC5" s="418"/>
      <c r="AD5" s="418"/>
      <c r="AE5" s="418"/>
      <c r="AF5" s="428"/>
      <c r="AG5" s="429"/>
      <c r="AH5" s="429"/>
      <c r="AI5" s="429"/>
      <c r="AJ5" s="429"/>
      <c r="AK5" s="429"/>
      <c r="AL5" s="430"/>
    </row>
    <row r="6" spans="1:38" s="136" customFormat="1" ht="19.5" customHeight="1" thickBot="1">
      <c r="A6" s="438"/>
      <c r="B6" s="439"/>
      <c r="C6" s="440" t="s">
        <v>43</v>
      </c>
      <c r="D6" s="441"/>
      <c r="E6" s="441"/>
      <c r="F6" s="442"/>
      <c r="G6" s="447" t="s">
        <v>44</v>
      </c>
      <c r="H6" s="448"/>
      <c r="I6" s="448"/>
      <c r="J6" s="448"/>
      <c r="K6" s="448"/>
      <c r="L6" s="448"/>
      <c r="M6" s="448"/>
      <c r="N6" s="449"/>
      <c r="O6" s="443" t="s">
        <v>45</v>
      </c>
      <c r="P6" s="443"/>
      <c r="Q6" s="444"/>
      <c r="R6" s="433" t="s">
        <v>46</v>
      </c>
      <c r="S6" s="434"/>
      <c r="T6" s="435"/>
      <c r="U6" s="404" t="s">
        <v>47</v>
      </c>
      <c r="V6" s="436"/>
      <c r="W6" s="437"/>
      <c r="X6" s="404" t="s">
        <v>48</v>
      </c>
      <c r="Y6" s="436"/>
      <c r="Z6" s="437"/>
      <c r="AA6" s="404" t="s">
        <v>49</v>
      </c>
      <c r="AB6" s="402"/>
      <c r="AC6" s="403"/>
      <c r="AD6" s="401" t="s">
        <v>50</v>
      </c>
      <c r="AE6" s="402"/>
      <c r="AF6" s="403"/>
      <c r="AG6" s="401" t="s">
        <v>51</v>
      </c>
      <c r="AH6" s="402"/>
      <c r="AI6" s="402"/>
      <c r="AJ6" s="403"/>
      <c r="AK6" s="401" t="s">
        <v>52</v>
      </c>
      <c r="AL6" s="403"/>
    </row>
    <row r="7" spans="1:38" s="6" customFormat="1" ht="31.5" customHeight="1" thickBot="1">
      <c r="A7" s="431" t="s">
        <v>68</v>
      </c>
      <c r="B7" s="432"/>
      <c r="C7" s="109" t="s">
        <v>2</v>
      </c>
      <c r="D7" s="109" t="s">
        <v>53</v>
      </c>
      <c r="E7" s="110" t="s">
        <v>54</v>
      </c>
      <c r="F7" s="22" t="s">
        <v>3</v>
      </c>
      <c r="G7" s="182" t="s">
        <v>67</v>
      </c>
      <c r="H7" s="445" t="s">
        <v>299</v>
      </c>
      <c r="I7" s="446"/>
      <c r="J7" s="186" t="s">
        <v>1</v>
      </c>
      <c r="K7" s="21" t="s">
        <v>20</v>
      </c>
      <c r="L7" s="21" t="s">
        <v>8</v>
      </c>
      <c r="M7" s="21" t="s">
        <v>6</v>
      </c>
      <c r="N7" s="21" t="s">
        <v>80</v>
      </c>
      <c r="O7" s="112" t="s">
        <v>2</v>
      </c>
      <c r="P7" s="128" t="s">
        <v>54</v>
      </c>
      <c r="Q7" s="113" t="s">
        <v>3</v>
      </c>
      <c r="R7" s="118" t="s">
        <v>2</v>
      </c>
      <c r="S7" s="21" t="s">
        <v>53</v>
      </c>
      <c r="T7" s="21" t="s">
        <v>3</v>
      </c>
      <c r="U7" s="21" t="s">
        <v>2</v>
      </c>
      <c r="V7" s="21" t="s">
        <v>54</v>
      </c>
      <c r="W7" s="22" t="s">
        <v>3</v>
      </c>
      <c r="X7" s="21" t="s">
        <v>2</v>
      </c>
      <c r="Y7" s="21" t="s">
        <v>54</v>
      </c>
      <c r="Z7" s="21" t="s">
        <v>3</v>
      </c>
      <c r="AA7" s="21" t="s">
        <v>2</v>
      </c>
      <c r="AB7" s="21" t="s">
        <v>53</v>
      </c>
      <c r="AC7" s="21" t="s">
        <v>3</v>
      </c>
      <c r="AD7" s="21" t="s">
        <v>2</v>
      </c>
      <c r="AE7" s="21" t="s">
        <v>54</v>
      </c>
      <c r="AF7" s="21" t="s">
        <v>3</v>
      </c>
      <c r="AG7" s="21" t="s">
        <v>55</v>
      </c>
      <c r="AH7" s="21" t="s">
        <v>3</v>
      </c>
      <c r="AI7" s="21" t="s">
        <v>56</v>
      </c>
      <c r="AJ7" s="21" t="s">
        <v>3</v>
      </c>
      <c r="AK7" s="21" t="s">
        <v>2</v>
      </c>
      <c r="AL7" s="21" t="s">
        <v>3</v>
      </c>
    </row>
    <row r="8" spans="1:38" s="88" customFormat="1" ht="32.25" customHeight="1">
      <c r="A8" s="452"/>
      <c r="B8" s="453"/>
      <c r="C8" s="107">
        <f>IF(ISBLANK(form!B12),"",form!B12)</f>
      </c>
      <c r="D8" s="108">
        <f>IF(ISBLANK(form!C12),"",form!C12)</f>
      </c>
      <c r="E8" s="108">
        <f>IF(ISBLANK(form!D12),"",form!D12)</f>
      </c>
      <c r="F8" s="115">
        <f>IF(ISBLANK(form!E12),"",form!E12)</f>
      </c>
      <c r="G8" s="183">
        <f>IF(ISBLANK(form!I12),"",form!I12)</f>
      </c>
      <c r="H8" s="382">
        <f>IF(ISBLANK(form!J12),"",form!J12)</f>
      </c>
      <c r="I8" s="383"/>
      <c r="J8" s="187">
        <f>IF(ISBLANK(form!L12),"",form!L12)</f>
      </c>
      <c r="K8" s="141">
        <f>IF(ISBLANK(form!H12),"",form!H12)</f>
      </c>
      <c r="L8" s="141">
        <f>IF(ISBLANK(form!F12),"",form!F12)</f>
      </c>
      <c r="M8" s="141">
        <f>IF(ISBLANK(form!G12),"",form!G12)</f>
      </c>
      <c r="N8" s="142">
        <f>IF(ISERROR(form!Q12),0,form!Q12)</f>
      </c>
      <c r="O8" s="24">
        <f aca="true" t="shared" si="0" ref="O8:O22">IF(ISBLANK(C8),"",C8)</f>
      </c>
      <c r="P8" s="28">
        <f>IF(E8="","",E8+1)</f>
      </c>
      <c r="Q8" s="25">
        <f>IF(F8="","",F8*2)</f>
      </c>
      <c r="R8" s="119">
        <f>IF(C8="","",C8-3.4)</f>
      </c>
      <c r="S8" s="26">
        <f>IF(C8="","",D8-5)</f>
      </c>
      <c r="T8" s="25">
        <f aca="true" t="shared" si="1" ref="T8:T22">IF(ISBLANK(F8),"",F8)</f>
      </c>
      <c r="U8" s="23">
        <f>IF(D8="","",D8+2)</f>
      </c>
      <c r="V8" s="28">
        <f>IF(E8="","",E8+1)</f>
      </c>
      <c r="W8" s="27">
        <f aca="true" t="shared" si="2" ref="W8:W22">IF(ISBLANK(F8),"",F8)</f>
      </c>
      <c r="X8" s="24">
        <f>IF(C8="","",C8-2.7)</f>
      </c>
      <c r="Y8" s="28">
        <f aca="true" t="shared" si="3" ref="Y8:Y22">IF(ISBLANK(E8),"",E8)</f>
      </c>
      <c r="Z8" s="27">
        <f aca="true" t="shared" si="4" ref="Z8:Z22">IF(ISBLANK(Q8),"",Q8)</f>
      </c>
      <c r="AA8" s="24">
        <f>IF(C8="","",C8-4.4)</f>
      </c>
      <c r="AB8" s="28">
        <f>IF(D8="","",D8-6)</f>
      </c>
      <c r="AC8" s="27">
        <f aca="true" t="shared" si="5" ref="AC8:AC22">IF(ISBLANK(T8),"",T8)</f>
      </c>
      <c r="AD8" s="24">
        <f aca="true" t="shared" si="6" ref="AD8:AE22">IF(ISBLANK(D8),"",D8)</f>
      </c>
      <c r="AE8" s="29">
        <f t="shared" si="6"/>
      </c>
      <c r="AF8" s="27">
        <f aca="true" t="shared" si="7" ref="AF8:AF22">IF(ISBLANK(AC8),"",AC8)</f>
      </c>
      <c r="AG8" s="24">
        <f>IF(C8="","",IF(N8=5,(C8+7.6),(C8-1.4)))</f>
      </c>
      <c r="AH8" s="28">
        <f>IF(F8="","",F8*4)</f>
      </c>
      <c r="AI8" s="28">
        <f>IF(ISBLANK(D8),"",IF(N8=1,(D8+17.5),IF(N8=2,(D8+20.5),IF(N8=3,(D8+15.5),IF(N8=4,(D8+15.5),IF(N8=5,(D8-3),IF(N8=0,(D8+17.5),0)))))))</f>
        <v>0</v>
      </c>
      <c r="AJ8" s="27">
        <f>IF(F8="","",F8*2)</f>
      </c>
      <c r="AK8" s="24">
        <f>IF(ISBLANK(D8),"",IF(N8=1,(D8+22.5),IF(N8=2,(D8+25.5),IF(N8=3,(D8+19.5),IF(N8=4,(D8+20.5),IF(N8=5,(0),IF(N8=0,(D8+22.5),0)))))))</f>
        <v>0</v>
      </c>
      <c r="AL8" s="25">
        <f aca="true" t="shared" si="8" ref="AL8:AL22">IF(ISBLANK(AF8),"",AF8)</f>
      </c>
    </row>
    <row r="9" spans="1:38" s="88" customFormat="1" ht="32.25" customHeight="1">
      <c r="A9" s="450"/>
      <c r="B9" s="451"/>
      <c r="C9" s="93">
        <f>IF(ISBLANK(form!B13),"",form!B13)</f>
      </c>
      <c r="D9" s="94">
        <f>IF(ISBLANK(form!C13),"",form!C13)</f>
      </c>
      <c r="E9" s="94">
        <f>IF(ISBLANK(form!D13),"",form!D13)</f>
      </c>
      <c r="F9" s="116">
        <f>IF(ISBLANK(form!E13),"",form!E13)</f>
      </c>
      <c r="G9" s="184">
        <f>IF(ISBLANK(form!I13),"",form!I13)</f>
      </c>
      <c r="H9" s="374">
        <f>IF(ISBLANK(form!J13),"",form!J13)</f>
      </c>
      <c r="I9" s="375"/>
      <c r="J9" s="188">
        <f>IF(ISBLANK(form!L13),"",form!L13)</f>
      </c>
      <c r="K9" s="89">
        <f>IF(ISBLANK(form!H13),"",form!H13)</f>
      </c>
      <c r="L9" s="89">
        <f>IF(ISBLANK(form!F13),"",form!F13)</f>
      </c>
      <c r="M9" s="89">
        <f>IF(ISBLANK(form!G13),"",form!G13)</f>
      </c>
      <c r="N9" s="139">
        <f>IF(ISERROR(form!Q13),0,form!Q13)</f>
      </c>
      <c r="O9" s="123">
        <f t="shared" si="0"/>
      </c>
      <c r="P9" s="122">
        <f>IF(E9="","",E9+1)</f>
      </c>
      <c r="Q9" s="124">
        <f aca="true" t="shared" si="9" ref="Q9:Q22">IF(F9="","",F9*2)</f>
      </c>
      <c r="R9" s="119">
        <f aca="true" t="shared" si="10" ref="R9:R22">IF(C9="","",C9-3.4)</f>
      </c>
      <c r="S9" s="26">
        <f aca="true" t="shared" si="11" ref="S9:S22">IF(C9="","",D9-5)</f>
      </c>
      <c r="T9" s="25">
        <f t="shared" si="1"/>
      </c>
      <c r="U9" s="23">
        <f aca="true" t="shared" si="12" ref="U9:U22">IF(D9="","",D9+2)</f>
      </c>
      <c r="V9" s="28">
        <f aca="true" t="shared" si="13" ref="V9:V22">IF(E9="","",E9+1)</f>
      </c>
      <c r="W9" s="27">
        <f t="shared" si="2"/>
      </c>
      <c r="X9" s="24">
        <f aca="true" t="shared" si="14" ref="X9:X22">IF(C9="","",C9-2.7)</f>
      </c>
      <c r="Y9" s="28">
        <f t="shared" si="3"/>
      </c>
      <c r="Z9" s="27">
        <f t="shared" si="4"/>
      </c>
      <c r="AA9" s="24">
        <f aca="true" t="shared" si="15" ref="AA9:AA22">IF(C9="","",C9-4.4)</f>
      </c>
      <c r="AB9" s="28">
        <f aca="true" t="shared" si="16" ref="AB9:AB22">IF(D9="","",D9-6)</f>
      </c>
      <c r="AC9" s="27">
        <f t="shared" si="5"/>
      </c>
      <c r="AD9" s="24">
        <f t="shared" si="6"/>
      </c>
      <c r="AE9" s="29">
        <f t="shared" si="6"/>
      </c>
      <c r="AF9" s="27">
        <f t="shared" si="7"/>
      </c>
      <c r="AG9" s="24">
        <f aca="true" t="shared" si="17" ref="AG9:AG22">IF(C9="","",IF(N9=5,(C9+7.6),(C9-1.4)))</f>
      </c>
      <c r="AH9" s="28">
        <f aca="true" t="shared" si="18" ref="AH9:AH22">IF(F9="","",F9*4)</f>
      </c>
      <c r="AI9" s="28">
        <f aca="true" t="shared" si="19" ref="AI9:AI22">IF(ISBLANK(D9),"",IF(N9=1,(D9+17.5),IF(N9=2,(D9+20.5),IF(N9=3,(D9+15.5),IF(N9=4,(D9+15.5),IF(N9=5,(D9-3),IF(N9=0,(D9+17.5),0)))))))</f>
        <v>0</v>
      </c>
      <c r="AJ9" s="27">
        <f aca="true" t="shared" si="20" ref="AJ9:AJ22">IF(F9="","",F9*2)</f>
      </c>
      <c r="AK9" s="24">
        <f aca="true" t="shared" si="21" ref="AK9:AK14">IF(ISBLANK(D9),"",IF(N9=1,(D9+22.5),IF(N9=2,(D9+25.5),IF(N9=3,(D9+19.5),IF(N9=4,(D9+20.5),IF(N9=5,(0),IF(N9=0,(D9+22.5),0)))))))</f>
        <v>0</v>
      </c>
      <c r="AL9" s="25">
        <f t="shared" si="8"/>
      </c>
    </row>
    <row r="10" spans="1:38" s="88" customFormat="1" ht="32.25" customHeight="1">
      <c r="A10" s="450"/>
      <c r="B10" s="451"/>
      <c r="C10" s="93">
        <f>IF(ISBLANK(form!B14),"",form!B14)</f>
      </c>
      <c r="D10" s="94">
        <f>IF(ISBLANK(form!C14),"",form!C14)</f>
      </c>
      <c r="E10" s="94">
        <f>IF(ISBLANK(form!D14),"",form!D14)</f>
      </c>
      <c r="F10" s="116">
        <f>IF(ISBLANK(form!E14),"",form!E14)</f>
      </c>
      <c r="G10" s="184">
        <f>IF(ISBLANK(form!I14),"",form!I14)</f>
      </c>
      <c r="H10" s="374">
        <f>IF(ISBLANK(form!J14),"",form!J14)</f>
      </c>
      <c r="I10" s="375"/>
      <c r="J10" s="188">
        <f>IF(ISBLANK(form!L14),"",form!L14)</f>
      </c>
      <c r="K10" s="89">
        <f>IF(ISBLANK(form!H14),"",form!H14)</f>
      </c>
      <c r="L10" s="89">
        <f>IF(ISBLANK(form!F14),"",form!F14)</f>
      </c>
      <c r="M10" s="89">
        <f>IF(ISBLANK(form!G14),"",form!G14)</f>
      </c>
      <c r="N10" s="139">
        <f>IF(ISERROR(form!Q14),0,form!Q14)</f>
      </c>
      <c r="O10" s="123">
        <f t="shared" si="0"/>
      </c>
      <c r="P10" s="122">
        <f aca="true" t="shared" si="22" ref="P10:P22">IF(E10="","",E10+1)</f>
      </c>
      <c r="Q10" s="124">
        <f t="shared" si="9"/>
      </c>
      <c r="R10" s="119">
        <f t="shared" si="10"/>
      </c>
      <c r="S10" s="26">
        <f t="shared" si="11"/>
      </c>
      <c r="T10" s="25">
        <f t="shared" si="1"/>
      </c>
      <c r="U10" s="23">
        <f t="shared" si="12"/>
      </c>
      <c r="V10" s="28">
        <f t="shared" si="13"/>
      </c>
      <c r="W10" s="27">
        <f t="shared" si="2"/>
      </c>
      <c r="X10" s="24">
        <f t="shared" si="14"/>
      </c>
      <c r="Y10" s="28">
        <f t="shared" si="3"/>
      </c>
      <c r="Z10" s="27">
        <f t="shared" si="4"/>
      </c>
      <c r="AA10" s="24">
        <f t="shared" si="15"/>
      </c>
      <c r="AB10" s="28">
        <f t="shared" si="16"/>
      </c>
      <c r="AC10" s="27">
        <f t="shared" si="5"/>
      </c>
      <c r="AD10" s="24">
        <f t="shared" si="6"/>
      </c>
      <c r="AE10" s="29">
        <f t="shared" si="6"/>
      </c>
      <c r="AF10" s="27">
        <f t="shared" si="7"/>
      </c>
      <c r="AG10" s="24">
        <f t="shared" si="17"/>
      </c>
      <c r="AH10" s="28">
        <f t="shared" si="18"/>
      </c>
      <c r="AI10" s="28">
        <f t="shared" si="19"/>
        <v>0</v>
      </c>
      <c r="AJ10" s="27">
        <f t="shared" si="20"/>
      </c>
      <c r="AK10" s="24">
        <f t="shared" si="21"/>
        <v>0</v>
      </c>
      <c r="AL10" s="25">
        <f t="shared" si="8"/>
      </c>
    </row>
    <row r="11" spans="1:38" s="88" customFormat="1" ht="32.25" customHeight="1">
      <c r="A11" s="450"/>
      <c r="B11" s="451"/>
      <c r="C11" s="93">
        <f>IF(ISBLANK(form!B15),"",form!B15)</f>
      </c>
      <c r="D11" s="94">
        <f>IF(ISBLANK(form!C15),"",form!C15)</f>
      </c>
      <c r="E11" s="94">
        <f>IF(ISBLANK(form!D15),"",form!D15)</f>
      </c>
      <c r="F11" s="116">
        <f>IF(ISBLANK(form!E15),"",form!E15)</f>
      </c>
      <c r="G11" s="184">
        <f>IF(ISBLANK(form!I15),"",form!I15)</f>
      </c>
      <c r="H11" s="374">
        <f>IF(ISBLANK(form!J15),"",form!J15)</f>
      </c>
      <c r="I11" s="375"/>
      <c r="J11" s="188">
        <f>IF(ISBLANK(form!L15),"",form!L15)</f>
      </c>
      <c r="K11" s="89">
        <f>IF(ISBLANK(form!H15),"",form!H15)</f>
      </c>
      <c r="L11" s="89">
        <f>IF(ISBLANK(form!F15),"",form!F15)</f>
      </c>
      <c r="M11" s="89">
        <f>IF(ISBLANK(form!G15),"",form!G15)</f>
      </c>
      <c r="N11" s="139">
        <f>IF(ISERROR(form!Q15),0,form!Q15)</f>
      </c>
      <c r="O11" s="123">
        <f>IF(ISBLANK(C11),"",C11)</f>
      </c>
      <c r="P11" s="122">
        <f t="shared" si="22"/>
      </c>
      <c r="Q11" s="124">
        <f t="shared" si="9"/>
      </c>
      <c r="R11" s="119">
        <f t="shared" si="10"/>
      </c>
      <c r="S11" s="26">
        <f t="shared" si="11"/>
      </c>
      <c r="T11" s="25">
        <f t="shared" si="1"/>
      </c>
      <c r="U11" s="23">
        <f t="shared" si="12"/>
      </c>
      <c r="V11" s="28">
        <f t="shared" si="13"/>
      </c>
      <c r="W11" s="27">
        <f t="shared" si="2"/>
      </c>
      <c r="X11" s="24">
        <f t="shared" si="14"/>
      </c>
      <c r="Y11" s="28">
        <f t="shared" si="3"/>
      </c>
      <c r="Z11" s="27">
        <f t="shared" si="4"/>
      </c>
      <c r="AA11" s="24">
        <f t="shared" si="15"/>
      </c>
      <c r="AB11" s="28">
        <f t="shared" si="16"/>
      </c>
      <c r="AC11" s="27">
        <f t="shared" si="5"/>
      </c>
      <c r="AD11" s="24">
        <f t="shared" si="6"/>
      </c>
      <c r="AE11" s="29">
        <f t="shared" si="6"/>
      </c>
      <c r="AF11" s="27">
        <f t="shared" si="7"/>
      </c>
      <c r="AG11" s="24">
        <f t="shared" si="17"/>
      </c>
      <c r="AH11" s="28">
        <f t="shared" si="18"/>
      </c>
      <c r="AI11" s="28">
        <f t="shared" si="19"/>
        <v>0</v>
      </c>
      <c r="AJ11" s="27">
        <f t="shared" si="20"/>
      </c>
      <c r="AK11" s="24">
        <f t="shared" si="21"/>
        <v>0</v>
      </c>
      <c r="AL11" s="25">
        <f t="shared" si="8"/>
      </c>
    </row>
    <row r="12" spans="1:38" s="88" customFormat="1" ht="32.25" customHeight="1">
      <c r="A12" s="450"/>
      <c r="B12" s="451"/>
      <c r="C12" s="93">
        <f>IF(ISBLANK(form!B16),"",form!B16)</f>
      </c>
      <c r="D12" s="94">
        <f>IF(ISBLANK(form!C16),"",form!C16)</f>
      </c>
      <c r="E12" s="94">
        <f>IF(ISBLANK(form!D16),"",form!D16)</f>
      </c>
      <c r="F12" s="116">
        <f>IF(ISBLANK(form!E16),"",form!E16)</f>
      </c>
      <c r="G12" s="184">
        <f>IF(ISBLANK(form!I16),"",form!I16)</f>
      </c>
      <c r="H12" s="374">
        <f>IF(ISBLANK(form!J16),"",form!J16)</f>
      </c>
      <c r="I12" s="375"/>
      <c r="J12" s="188">
        <f>IF(ISBLANK(form!L16),"",form!L16)</f>
      </c>
      <c r="K12" s="89">
        <f>IF(ISBLANK(form!H16),"",form!H16)</f>
      </c>
      <c r="L12" s="89">
        <f>IF(ISBLANK(form!F16),"",form!F16)</f>
      </c>
      <c r="M12" s="89">
        <f>IF(ISBLANK(form!G16),"",form!G16)</f>
      </c>
      <c r="N12" s="139">
        <f>IF(ISERROR(form!Q16),0,form!Q16)</f>
      </c>
      <c r="O12" s="123">
        <f t="shared" si="0"/>
      </c>
      <c r="P12" s="122">
        <f t="shared" si="22"/>
      </c>
      <c r="Q12" s="124">
        <f t="shared" si="9"/>
      </c>
      <c r="R12" s="119">
        <f t="shared" si="10"/>
      </c>
      <c r="S12" s="26">
        <f t="shared" si="11"/>
      </c>
      <c r="T12" s="25">
        <f t="shared" si="1"/>
      </c>
      <c r="U12" s="23">
        <f t="shared" si="12"/>
      </c>
      <c r="V12" s="28">
        <f t="shared" si="13"/>
      </c>
      <c r="W12" s="27">
        <f t="shared" si="2"/>
      </c>
      <c r="X12" s="24">
        <f t="shared" si="14"/>
      </c>
      <c r="Y12" s="28">
        <f t="shared" si="3"/>
      </c>
      <c r="Z12" s="27">
        <f t="shared" si="4"/>
      </c>
      <c r="AA12" s="24">
        <f t="shared" si="15"/>
      </c>
      <c r="AB12" s="28">
        <f t="shared" si="16"/>
      </c>
      <c r="AC12" s="27">
        <f t="shared" si="5"/>
      </c>
      <c r="AD12" s="24">
        <f t="shared" si="6"/>
      </c>
      <c r="AE12" s="29">
        <f t="shared" si="6"/>
      </c>
      <c r="AF12" s="27">
        <f t="shared" si="7"/>
      </c>
      <c r="AG12" s="24">
        <f t="shared" si="17"/>
      </c>
      <c r="AH12" s="28">
        <f t="shared" si="18"/>
      </c>
      <c r="AI12" s="28">
        <f t="shared" si="19"/>
        <v>0</v>
      </c>
      <c r="AJ12" s="27">
        <f t="shared" si="20"/>
      </c>
      <c r="AK12" s="24">
        <f t="shared" si="21"/>
        <v>0</v>
      </c>
      <c r="AL12" s="25">
        <f t="shared" si="8"/>
      </c>
    </row>
    <row r="13" spans="1:38" s="88" customFormat="1" ht="32.25" customHeight="1">
      <c r="A13" s="450"/>
      <c r="B13" s="451"/>
      <c r="C13" s="93">
        <f>IF(ISBLANK(form!B17),"",form!B17)</f>
      </c>
      <c r="D13" s="94">
        <f>IF(ISBLANK(form!C17),"",form!C17)</f>
      </c>
      <c r="E13" s="94">
        <f>IF(ISBLANK(form!D17),"",form!D17)</f>
      </c>
      <c r="F13" s="116">
        <f>IF(ISBLANK(form!E17),"",form!E17)</f>
      </c>
      <c r="G13" s="184">
        <f>IF(ISBLANK(form!I17),"",form!I17)</f>
      </c>
      <c r="H13" s="374">
        <f>IF(ISBLANK(form!J17),"",form!J17)</f>
      </c>
      <c r="I13" s="375"/>
      <c r="J13" s="188">
        <f>IF(ISBLANK(form!L17),"",form!L17)</f>
      </c>
      <c r="K13" s="89">
        <f>IF(ISBLANK(form!H17),"",form!H17)</f>
      </c>
      <c r="L13" s="89">
        <f>IF(ISBLANK(form!F17),"",form!F17)</f>
      </c>
      <c r="M13" s="89">
        <f>IF(ISBLANK(form!G17),"",form!G17)</f>
      </c>
      <c r="N13" s="139">
        <f>IF(ISERROR(form!Q17),0,form!Q17)</f>
      </c>
      <c r="O13" s="123">
        <f t="shared" si="0"/>
      </c>
      <c r="P13" s="122">
        <f t="shared" si="22"/>
      </c>
      <c r="Q13" s="124">
        <f t="shared" si="9"/>
      </c>
      <c r="R13" s="119">
        <f t="shared" si="10"/>
      </c>
      <c r="S13" s="26">
        <f t="shared" si="11"/>
      </c>
      <c r="T13" s="25">
        <f t="shared" si="1"/>
      </c>
      <c r="U13" s="23">
        <f t="shared" si="12"/>
      </c>
      <c r="V13" s="28">
        <f t="shared" si="13"/>
      </c>
      <c r="W13" s="27">
        <f t="shared" si="2"/>
      </c>
      <c r="X13" s="24">
        <f t="shared" si="14"/>
      </c>
      <c r="Y13" s="28">
        <f t="shared" si="3"/>
      </c>
      <c r="Z13" s="27">
        <f t="shared" si="4"/>
      </c>
      <c r="AA13" s="24">
        <f t="shared" si="15"/>
      </c>
      <c r="AB13" s="28">
        <f t="shared" si="16"/>
      </c>
      <c r="AC13" s="27">
        <f t="shared" si="5"/>
      </c>
      <c r="AD13" s="24">
        <f t="shared" si="6"/>
      </c>
      <c r="AE13" s="29">
        <f t="shared" si="6"/>
      </c>
      <c r="AF13" s="27">
        <f t="shared" si="7"/>
      </c>
      <c r="AG13" s="24">
        <f t="shared" si="17"/>
      </c>
      <c r="AH13" s="28">
        <f t="shared" si="18"/>
      </c>
      <c r="AI13" s="28">
        <f t="shared" si="19"/>
        <v>0</v>
      </c>
      <c r="AJ13" s="27">
        <f t="shared" si="20"/>
      </c>
      <c r="AK13" s="24">
        <f t="shared" si="21"/>
        <v>0</v>
      </c>
      <c r="AL13" s="25">
        <f t="shared" si="8"/>
      </c>
    </row>
    <row r="14" spans="1:38" s="88" customFormat="1" ht="32.25" customHeight="1">
      <c r="A14" s="450"/>
      <c r="B14" s="451"/>
      <c r="C14" s="93">
        <f>IF(ISBLANK(form!B18),"",form!B18)</f>
      </c>
      <c r="D14" s="94">
        <f>IF(ISBLANK(form!C18),"",form!C18)</f>
      </c>
      <c r="E14" s="94">
        <f>IF(ISBLANK(form!D18),"",form!D18)</f>
      </c>
      <c r="F14" s="116">
        <f>IF(ISBLANK(form!E18),"",form!E18)</f>
      </c>
      <c r="G14" s="184">
        <f>IF(ISBLANK(form!I18),"",form!I18)</f>
      </c>
      <c r="H14" s="374">
        <f>IF(ISBLANK(form!J18),"",form!J18)</f>
      </c>
      <c r="I14" s="375"/>
      <c r="J14" s="188">
        <f>IF(ISBLANK(form!L18),"",form!L18)</f>
      </c>
      <c r="K14" s="89">
        <f>IF(ISBLANK(form!H18),"",form!H18)</f>
      </c>
      <c r="L14" s="89">
        <f>IF(ISBLANK(form!F18),"",form!F18)</f>
      </c>
      <c r="M14" s="89">
        <f>IF(ISBLANK(form!G18),"",form!G18)</f>
      </c>
      <c r="N14" s="139">
        <f>IF(ISERROR(form!Q18),0,form!Q18)</f>
      </c>
      <c r="O14" s="123">
        <f t="shared" si="0"/>
      </c>
      <c r="P14" s="122">
        <f t="shared" si="22"/>
      </c>
      <c r="Q14" s="124">
        <f t="shared" si="9"/>
      </c>
      <c r="R14" s="119">
        <f t="shared" si="10"/>
      </c>
      <c r="S14" s="26">
        <f t="shared" si="11"/>
      </c>
      <c r="T14" s="25">
        <f t="shared" si="1"/>
      </c>
      <c r="U14" s="23">
        <f t="shared" si="12"/>
      </c>
      <c r="V14" s="28">
        <f t="shared" si="13"/>
      </c>
      <c r="W14" s="27">
        <f t="shared" si="2"/>
      </c>
      <c r="X14" s="24">
        <f t="shared" si="14"/>
      </c>
      <c r="Y14" s="28">
        <f t="shared" si="3"/>
      </c>
      <c r="Z14" s="27">
        <f t="shared" si="4"/>
      </c>
      <c r="AA14" s="24">
        <f t="shared" si="15"/>
      </c>
      <c r="AB14" s="28">
        <f t="shared" si="16"/>
      </c>
      <c r="AC14" s="27">
        <f t="shared" si="5"/>
      </c>
      <c r="AD14" s="24">
        <f t="shared" si="6"/>
      </c>
      <c r="AE14" s="29">
        <f t="shared" si="6"/>
      </c>
      <c r="AF14" s="27">
        <f t="shared" si="7"/>
      </c>
      <c r="AG14" s="24">
        <f t="shared" si="17"/>
      </c>
      <c r="AH14" s="28">
        <f t="shared" si="18"/>
      </c>
      <c r="AI14" s="28">
        <f t="shared" si="19"/>
        <v>0</v>
      </c>
      <c r="AJ14" s="27">
        <f t="shared" si="20"/>
      </c>
      <c r="AK14" s="24">
        <f t="shared" si="21"/>
        <v>0</v>
      </c>
      <c r="AL14" s="25">
        <f t="shared" si="8"/>
      </c>
    </row>
    <row r="15" spans="1:38" s="88" customFormat="1" ht="32.25" customHeight="1">
      <c r="A15" s="450"/>
      <c r="B15" s="451"/>
      <c r="C15" s="93">
        <f>IF(ISBLANK(form!B19),"",form!B19)</f>
      </c>
      <c r="D15" s="94">
        <f>IF(ISBLANK(form!C19),"",form!C19)</f>
      </c>
      <c r="E15" s="94">
        <f>IF(ISBLANK(form!D19),"",form!D19)</f>
      </c>
      <c r="F15" s="116">
        <f>IF(ISBLANK(form!E19),"",form!E19)</f>
      </c>
      <c r="G15" s="184">
        <f>IF(ISBLANK(form!I19),"",form!I19)</f>
      </c>
      <c r="H15" s="374">
        <f>IF(ISBLANK(form!J19),"",form!J19)</f>
      </c>
      <c r="I15" s="375"/>
      <c r="J15" s="188">
        <f>IF(ISBLANK(form!L19),"",form!L19)</f>
      </c>
      <c r="K15" s="89">
        <f>IF(ISBLANK(form!H19),"",form!H19)</f>
      </c>
      <c r="L15" s="89">
        <f>IF(ISBLANK(form!F19),"",form!F19)</f>
      </c>
      <c r="M15" s="89">
        <f>IF(ISBLANK(form!G19),"",form!G19)</f>
      </c>
      <c r="N15" s="139">
        <f>IF(ISERROR(form!Q19),0,form!Q19)</f>
      </c>
      <c r="O15" s="123">
        <f t="shared" si="0"/>
      </c>
      <c r="P15" s="122">
        <f t="shared" si="22"/>
      </c>
      <c r="Q15" s="124">
        <f t="shared" si="9"/>
      </c>
      <c r="R15" s="119">
        <f t="shared" si="10"/>
      </c>
      <c r="S15" s="26">
        <f t="shared" si="11"/>
      </c>
      <c r="T15" s="25">
        <f t="shared" si="1"/>
      </c>
      <c r="U15" s="23">
        <f t="shared" si="12"/>
      </c>
      <c r="V15" s="28">
        <f t="shared" si="13"/>
      </c>
      <c r="W15" s="27">
        <f t="shared" si="2"/>
      </c>
      <c r="X15" s="24">
        <f t="shared" si="14"/>
      </c>
      <c r="Y15" s="28">
        <f t="shared" si="3"/>
      </c>
      <c r="Z15" s="27">
        <f t="shared" si="4"/>
      </c>
      <c r="AA15" s="24">
        <f t="shared" si="15"/>
      </c>
      <c r="AB15" s="28">
        <f t="shared" si="16"/>
      </c>
      <c r="AC15" s="27">
        <f t="shared" si="5"/>
      </c>
      <c r="AD15" s="24">
        <f t="shared" si="6"/>
      </c>
      <c r="AE15" s="29">
        <f t="shared" si="6"/>
      </c>
      <c r="AF15" s="27">
        <f t="shared" si="7"/>
      </c>
      <c r="AG15" s="24">
        <f t="shared" si="17"/>
      </c>
      <c r="AH15" s="28">
        <f t="shared" si="18"/>
      </c>
      <c r="AI15" s="28">
        <f t="shared" si="19"/>
        <v>0</v>
      </c>
      <c r="AJ15" s="27">
        <f t="shared" si="20"/>
      </c>
      <c r="AK15" s="24">
        <f aca="true" t="shared" si="23" ref="AK15:AK22">IF(ISBLANK(D15),"",IF(N15=1,(D15+22.5),IF(N15=2,(D15+25.5),IF(N15=3,(D15+19.5),IF(N15=4,(D15+20.5),IF(N15=5,(D15+22.5),IF(N15=0,(D15+22.5),0)))))))</f>
        <v>0</v>
      </c>
      <c r="AL15" s="25">
        <f t="shared" si="8"/>
      </c>
    </row>
    <row r="16" spans="1:38" s="88" customFormat="1" ht="32.25" customHeight="1">
      <c r="A16" s="450"/>
      <c r="B16" s="451"/>
      <c r="C16" s="93">
        <f>IF(ISBLANK(form!B20),"",form!B20)</f>
      </c>
      <c r="D16" s="94">
        <f>IF(ISBLANK(form!C20),"",form!C20)</f>
      </c>
      <c r="E16" s="94">
        <f>IF(ISBLANK(form!D20),"",form!D20)</f>
      </c>
      <c r="F16" s="116">
        <f>IF(ISBLANK(form!E20),"",form!E20)</f>
      </c>
      <c r="G16" s="184">
        <f>IF(ISBLANK(form!I20),"",form!I20)</f>
      </c>
      <c r="H16" s="374">
        <f>IF(ISBLANK(form!J20),"",form!J20)</f>
      </c>
      <c r="I16" s="375"/>
      <c r="J16" s="188">
        <f>IF(ISBLANK(form!L20),"",form!L20)</f>
      </c>
      <c r="K16" s="89">
        <f>IF(ISBLANK(form!H20),"",form!H20)</f>
      </c>
      <c r="L16" s="89">
        <f>IF(ISBLANK(form!F20),"",form!F20)</f>
      </c>
      <c r="M16" s="89">
        <f>IF(ISBLANK(form!G20),"",form!G20)</f>
      </c>
      <c r="N16" s="139">
        <f>IF(ISERROR(form!Q20),0,form!Q20)</f>
      </c>
      <c r="O16" s="123">
        <f t="shared" si="0"/>
      </c>
      <c r="P16" s="122">
        <f t="shared" si="22"/>
      </c>
      <c r="Q16" s="124">
        <f t="shared" si="9"/>
      </c>
      <c r="R16" s="119">
        <f t="shared" si="10"/>
      </c>
      <c r="S16" s="26">
        <f t="shared" si="11"/>
      </c>
      <c r="T16" s="25">
        <f t="shared" si="1"/>
      </c>
      <c r="U16" s="23">
        <f t="shared" si="12"/>
      </c>
      <c r="V16" s="28">
        <f t="shared" si="13"/>
      </c>
      <c r="W16" s="27">
        <f t="shared" si="2"/>
      </c>
      <c r="X16" s="24">
        <f t="shared" si="14"/>
      </c>
      <c r="Y16" s="28">
        <f t="shared" si="3"/>
      </c>
      <c r="Z16" s="27">
        <f t="shared" si="4"/>
      </c>
      <c r="AA16" s="24">
        <f t="shared" si="15"/>
      </c>
      <c r="AB16" s="28">
        <f t="shared" si="16"/>
      </c>
      <c r="AC16" s="27">
        <f t="shared" si="5"/>
      </c>
      <c r="AD16" s="24">
        <f t="shared" si="6"/>
      </c>
      <c r="AE16" s="29">
        <f t="shared" si="6"/>
      </c>
      <c r="AF16" s="27">
        <f t="shared" si="7"/>
      </c>
      <c r="AG16" s="24">
        <f t="shared" si="17"/>
      </c>
      <c r="AH16" s="28">
        <f t="shared" si="18"/>
      </c>
      <c r="AI16" s="28">
        <f t="shared" si="19"/>
        <v>0</v>
      </c>
      <c r="AJ16" s="27">
        <f t="shared" si="20"/>
      </c>
      <c r="AK16" s="24">
        <f t="shared" si="23"/>
        <v>0</v>
      </c>
      <c r="AL16" s="25">
        <f t="shared" si="8"/>
      </c>
    </row>
    <row r="17" spans="1:38" s="88" customFormat="1" ht="32.25" customHeight="1">
      <c r="A17" s="450"/>
      <c r="B17" s="451"/>
      <c r="C17" s="93">
        <f>IF(ISBLANK(form!B21),"",form!B21)</f>
      </c>
      <c r="D17" s="94">
        <f>IF(ISBLANK(form!C21),"",form!C21)</f>
      </c>
      <c r="E17" s="94">
        <f>IF(ISBLANK(form!D21),"",form!D21)</f>
      </c>
      <c r="F17" s="116">
        <f>IF(ISBLANK(form!E21),"",form!E21)</f>
      </c>
      <c r="G17" s="184">
        <f>IF(ISBLANK(form!I21),"",form!I21)</f>
      </c>
      <c r="H17" s="374">
        <f>IF(ISBLANK(form!J21),"",form!J21)</f>
      </c>
      <c r="I17" s="375"/>
      <c r="J17" s="188">
        <f>IF(ISBLANK(form!L21),"",form!L21)</f>
      </c>
      <c r="K17" s="89">
        <f>IF(ISBLANK(form!H21),"",form!H21)</f>
      </c>
      <c r="L17" s="89">
        <f>IF(ISBLANK(form!F21),"",form!F21)</f>
      </c>
      <c r="M17" s="89">
        <f>IF(ISBLANK(form!G21),"",form!G21)</f>
      </c>
      <c r="N17" s="139">
        <f>IF(ISERROR(form!Q21),0,form!Q21)</f>
      </c>
      <c r="O17" s="123">
        <f t="shared" si="0"/>
      </c>
      <c r="P17" s="122">
        <f t="shared" si="22"/>
      </c>
      <c r="Q17" s="124">
        <f t="shared" si="9"/>
      </c>
      <c r="R17" s="119">
        <f t="shared" si="10"/>
      </c>
      <c r="S17" s="26">
        <f t="shared" si="11"/>
      </c>
      <c r="T17" s="25">
        <f t="shared" si="1"/>
      </c>
      <c r="U17" s="23">
        <f t="shared" si="12"/>
      </c>
      <c r="V17" s="28">
        <f t="shared" si="13"/>
      </c>
      <c r="W17" s="27">
        <f t="shared" si="2"/>
      </c>
      <c r="X17" s="24">
        <f t="shared" si="14"/>
      </c>
      <c r="Y17" s="28">
        <f t="shared" si="3"/>
      </c>
      <c r="Z17" s="27">
        <f t="shared" si="4"/>
      </c>
      <c r="AA17" s="24">
        <f t="shared" si="15"/>
      </c>
      <c r="AB17" s="28">
        <f t="shared" si="16"/>
      </c>
      <c r="AC17" s="27">
        <f t="shared" si="5"/>
      </c>
      <c r="AD17" s="24">
        <f t="shared" si="6"/>
      </c>
      <c r="AE17" s="29">
        <f t="shared" si="6"/>
      </c>
      <c r="AF17" s="27">
        <f t="shared" si="7"/>
      </c>
      <c r="AG17" s="24">
        <f t="shared" si="17"/>
      </c>
      <c r="AH17" s="28">
        <f t="shared" si="18"/>
      </c>
      <c r="AI17" s="28">
        <f t="shared" si="19"/>
        <v>0</v>
      </c>
      <c r="AJ17" s="27">
        <f t="shared" si="20"/>
      </c>
      <c r="AK17" s="24">
        <f t="shared" si="23"/>
        <v>0</v>
      </c>
      <c r="AL17" s="25">
        <f t="shared" si="8"/>
      </c>
    </row>
    <row r="18" spans="1:38" s="88" customFormat="1" ht="32.25" customHeight="1">
      <c r="A18" s="450"/>
      <c r="B18" s="451"/>
      <c r="C18" s="93">
        <f>IF(ISBLANK(form!B22),"",form!B22)</f>
      </c>
      <c r="D18" s="94">
        <f>IF(ISBLANK(form!C22),"",form!C22)</f>
      </c>
      <c r="E18" s="94">
        <f>IF(ISBLANK(form!D22),"",form!D22)</f>
      </c>
      <c r="F18" s="116">
        <f>IF(ISBLANK(form!E22),"",form!E22)</f>
      </c>
      <c r="G18" s="184">
        <f>IF(ISBLANK(form!I22),"",form!I22)</f>
      </c>
      <c r="H18" s="374">
        <f>IF(ISBLANK(form!J22),"",form!J22)</f>
      </c>
      <c r="I18" s="375"/>
      <c r="J18" s="188">
        <f>IF(ISBLANK(form!L22),"",form!L22)</f>
      </c>
      <c r="K18" s="89">
        <f>IF(ISBLANK(form!H22),"",form!H22)</f>
      </c>
      <c r="L18" s="89">
        <f>IF(ISBLANK(form!F22),"",form!F22)</f>
      </c>
      <c r="M18" s="89">
        <f>IF(ISBLANK(form!G22),"",form!G22)</f>
      </c>
      <c r="N18" s="139">
        <f>IF(ISERROR(form!Q22),0,form!Q22)</f>
      </c>
      <c r="O18" s="123">
        <f t="shared" si="0"/>
      </c>
      <c r="P18" s="122">
        <f t="shared" si="22"/>
      </c>
      <c r="Q18" s="124">
        <f t="shared" si="9"/>
      </c>
      <c r="R18" s="119">
        <f t="shared" si="10"/>
      </c>
      <c r="S18" s="26">
        <f t="shared" si="11"/>
      </c>
      <c r="T18" s="25">
        <f t="shared" si="1"/>
      </c>
      <c r="U18" s="23">
        <f t="shared" si="12"/>
      </c>
      <c r="V18" s="28">
        <f t="shared" si="13"/>
      </c>
      <c r="W18" s="27">
        <f t="shared" si="2"/>
      </c>
      <c r="X18" s="24">
        <f t="shared" si="14"/>
      </c>
      <c r="Y18" s="28">
        <f t="shared" si="3"/>
      </c>
      <c r="Z18" s="27">
        <f t="shared" si="4"/>
      </c>
      <c r="AA18" s="24">
        <f t="shared" si="15"/>
      </c>
      <c r="AB18" s="28">
        <f t="shared" si="16"/>
      </c>
      <c r="AC18" s="27">
        <f t="shared" si="5"/>
      </c>
      <c r="AD18" s="24">
        <f t="shared" si="6"/>
      </c>
      <c r="AE18" s="29">
        <f t="shared" si="6"/>
      </c>
      <c r="AF18" s="27">
        <f t="shared" si="7"/>
      </c>
      <c r="AG18" s="24">
        <f t="shared" si="17"/>
      </c>
      <c r="AH18" s="28">
        <f t="shared" si="18"/>
      </c>
      <c r="AI18" s="28">
        <f t="shared" si="19"/>
        <v>0</v>
      </c>
      <c r="AJ18" s="27">
        <f t="shared" si="20"/>
      </c>
      <c r="AK18" s="24">
        <f t="shared" si="23"/>
        <v>0</v>
      </c>
      <c r="AL18" s="25">
        <f t="shared" si="8"/>
      </c>
    </row>
    <row r="19" spans="1:38" s="88" customFormat="1" ht="32.25" customHeight="1">
      <c r="A19" s="450"/>
      <c r="B19" s="451"/>
      <c r="C19" s="93">
        <f>IF(ISBLANK(form!B23),"",form!B23)</f>
      </c>
      <c r="D19" s="94">
        <f>IF(ISBLANK(form!C23),"",form!C23)</f>
      </c>
      <c r="E19" s="94">
        <f>IF(ISBLANK(form!D23),"",form!D23)</f>
      </c>
      <c r="F19" s="116">
        <f>IF(ISBLANK(form!E23),"",form!E23)</f>
      </c>
      <c r="G19" s="184">
        <f>IF(ISBLANK(form!I23),"",form!I23)</f>
      </c>
      <c r="H19" s="374">
        <f>IF(ISBLANK(form!J23),"",form!J23)</f>
      </c>
      <c r="I19" s="375"/>
      <c r="J19" s="188">
        <f>IF(ISBLANK(form!L23),"",form!L23)</f>
      </c>
      <c r="K19" s="89">
        <f>IF(ISBLANK(form!H23),"",form!H23)</f>
      </c>
      <c r="L19" s="89">
        <f>IF(ISBLANK(form!F23),"",form!F23)</f>
      </c>
      <c r="M19" s="89">
        <f>IF(ISBLANK(form!G23),"",form!G23)</f>
      </c>
      <c r="N19" s="139">
        <f>IF(ISERROR(form!Q23),0,form!Q23)</f>
      </c>
      <c r="O19" s="123">
        <f t="shared" si="0"/>
      </c>
      <c r="P19" s="122">
        <f t="shared" si="22"/>
      </c>
      <c r="Q19" s="124">
        <f t="shared" si="9"/>
      </c>
      <c r="R19" s="119">
        <f t="shared" si="10"/>
      </c>
      <c r="S19" s="26">
        <f t="shared" si="11"/>
      </c>
      <c r="T19" s="25">
        <f t="shared" si="1"/>
      </c>
      <c r="U19" s="23">
        <f t="shared" si="12"/>
      </c>
      <c r="V19" s="28">
        <f t="shared" si="13"/>
      </c>
      <c r="W19" s="27">
        <f t="shared" si="2"/>
      </c>
      <c r="X19" s="24">
        <f t="shared" si="14"/>
      </c>
      <c r="Y19" s="28">
        <f t="shared" si="3"/>
      </c>
      <c r="Z19" s="27">
        <f t="shared" si="4"/>
      </c>
      <c r="AA19" s="24">
        <f t="shared" si="15"/>
      </c>
      <c r="AB19" s="28">
        <f t="shared" si="16"/>
      </c>
      <c r="AC19" s="27">
        <f t="shared" si="5"/>
      </c>
      <c r="AD19" s="24">
        <f t="shared" si="6"/>
      </c>
      <c r="AE19" s="29">
        <f t="shared" si="6"/>
      </c>
      <c r="AF19" s="27">
        <f t="shared" si="7"/>
      </c>
      <c r="AG19" s="24">
        <f t="shared" si="17"/>
      </c>
      <c r="AH19" s="28">
        <f t="shared" si="18"/>
      </c>
      <c r="AI19" s="28">
        <f t="shared" si="19"/>
        <v>0</v>
      </c>
      <c r="AJ19" s="27">
        <f t="shared" si="20"/>
      </c>
      <c r="AK19" s="24">
        <f t="shared" si="23"/>
        <v>0</v>
      </c>
      <c r="AL19" s="25">
        <f t="shared" si="8"/>
      </c>
    </row>
    <row r="20" spans="1:38" s="88" customFormat="1" ht="32.25" customHeight="1">
      <c r="A20" s="450"/>
      <c r="B20" s="451"/>
      <c r="C20" s="93">
        <f>IF(ISBLANK(form!B24),"",form!B24)</f>
      </c>
      <c r="D20" s="94">
        <f>IF(ISBLANK(form!C24),"",form!C24)</f>
      </c>
      <c r="E20" s="94">
        <f>IF(ISBLANK(form!D24),"",form!D24)</f>
      </c>
      <c r="F20" s="116">
        <f>IF(ISBLANK(form!E24),"",form!E24)</f>
      </c>
      <c r="G20" s="184">
        <f>IF(ISBLANK(form!I24),"",form!I24)</f>
      </c>
      <c r="H20" s="374">
        <f>IF(ISBLANK(form!J24),"",form!J24)</f>
      </c>
      <c r="I20" s="375"/>
      <c r="J20" s="188">
        <f>IF(ISBLANK(form!L24),"",form!L24)</f>
      </c>
      <c r="K20" s="89">
        <f>IF(ISBLANK(form!H24),"",form!H24)</f>
      </c>
      <c r="L20" s="89">
        <f>IF(ISBLANK(form!F24),"",form!F24)</f>
      </c>
      <c r="M20" s="89">
        <f>IF(ISBLANK(form!G24),"",form!G24)</f>
      </c>
      <c r="N20" s="139">
        <f>IF(ISERROR(form!Q24),0,form!Q24)</f>
      </c>
      <c r="O20" s="123">
        <f t="shared" si="0"/>
      </c>
      <c r="P20" s="122">
        <f t="shared" si="22"/>
      </c>
      <c r="Q20" s="124">
        <f t="shared" si="9"/>
      </c>
      <c r="R20" s="119">
        <f t="shared" si="10"/>
      </c>
      <c r="S20" s="26">
        <f t="shared" si="11"/>
      </c>
      <c r="T20" s="25">
        <f t="shared" si="1"/>
      </c>
      <c r="U20" s="23">
        <f t="shared" si="12"/>
      </c>
      <c r="V20" s="28">
        <f t="shared" si="13"/>
      </c>
      <c r="W20" s="27">
        <f t="shared" si="2"/>
      </c>
      <c r="X20" s="24">
        <f t="shared" si="14"/>
      </c>
      <c r="Y20" s="28">
        <f t="shared" si="3"/>
      </c>
      <c r="Z20" s="27">
        <f t="shared" si="4"/>
      </c>
      <c r="AA20" s="24">
        <f t="shared" si="15"/>
      </c>
      <c r="AB20" s="28">
        <f t="shared" si="16"/>
      </c>
      <c r="AC20" s="27">
        <f t="shared" si="5"/>
      </c>
      <c r="AD20" s="24">
        <f t="shared" si="6"/>
      </c>
      <c r="AE20" s="29">
        <f t="shared" si="6"/>
      </c>
      <c r="AF20" s="27">
        <f t="shared" si="7"/>
      </c>
      <c r="AG20" s="24">
        <f t="shared" si="17"/>
      </c>
      <c r="AH20" s="28">
        <f t="shared" si="18"/>
      </c>
      <c r="AI20" s="28">
        <f t="shared" si="19"/>
        <v>0</v>
      </c>
      <c r="AJ20" s="27">
        <f t="shared" si="20"/>
      </c>
      <c r="AK20" s="24">
        <f t="shared" si="23"/>
        <v>0</v>
      </c>
      <c r="AL20" s="25">
        <f t="shared" si="8"/>
      </c>
    </row>
    <row r="21" spans="1:38" s="88" customFormat="1" ht="32.25" customHeight="1">
      <c r="A21" s="450"/>
      <c r="B21" s="451"/>
      <c r="C21" s="93">
        <f>IF(ISBLANK(form!B25),"",form!B25)</f>
      </c>
      <c r="D21" s="94">
        <f>IF(ISBLANK(form!C25),"",form!C25)</f>
      </c>
      <c r="E21" s="94">
        <f>IF(ISBLANK(form!D25),"",form!D25)</f>
      </c>
      <c r="F21" s="116">
        <f>IF(ISBLANK(form!E25),"",form!E25)</f>
      </c>
      <c r="G21" s="184">
        <f>IF(ISBLANK(form!I25),"",form!I25)</f>
      </c>
      <c r="H21" s="374">
        <f>IF(ISBLANK(form!J25),"",form!J25)</f>
      </c>
      <c r="I21" s="375"/>
      <c r="J21" s="188">
        <f>IF(ISBLANK(form!L25),"",form!L25)</f>
      </c>
      <c r="K21" s="89">
        <f>IF(ISBLANK(form!H25),"",form!H25)</f>
      </c>
      <c r="L21" s="89">
        <f>IF(ISBLANK(form!F25),"",form!F25)</f>
      </c>
      <c r="M21" s="89">
        <f>IF(ISBLANK(form!G25),"",form!G25)</f>
      </c>
      <c r="N21" s="139">
        <f>IF(ISERROR(form!Q25),0,form!Q25)</f>
      </c>
      <c r="O21" s="123">
        <f t="shared" si="0"/>
      </c>
      <c r="P21" s="122">
        <f t="shared" si="22"/>
      </c>
      <c r="Q21" s="124">
        <f t="shared" si="9"/>
      </c>
      <c r="R21" s="119">
        <f t="shared" si="10"/>
      </c>
      <c r="S21" s="26">
        <f t="shared" si="11"/>
      </c>
      <c r="T21" s="25">
        <f t="shared" si="1"/>
      </c>
      <c r="U21" s="23">
        <f t="shared" si="12"/>
      </c>
      <c r="V21" s="28">
        <f t="shared" si="13"/>
      </c>
      <c r="W21" s="27">
        <f t="shared" si="2"/>
      </c>
      <c r="X21" s="24">
        <f t="shared" si="14"/>
      </c>
      <c r="Y21" s="28">
        <f t="shared" si="3"/>
      </c>
      <c r="Z21" s="27">
        <f t="shared" si="4"/>
      </c>
      <c r="AA21" s="24">
        <f t="shared" si="15"/>
      </c>
      <c r="AB21" s="28">
        <f t="shared" si="16"/>
      </c>
      <c r="AC21" s="27">
        <f t="shared" si="5"/>
      </c>
      <c r="AD21" s="24">
        <f t="shared" si="6"/>
      </c>
      <c r="AE21" s="29">
        <f t="shared" si="6"/>
      </c>
      <c r="AF21" s="27">
        <f t="shared" si="7"/>
      </c>
      <c r="AG21" s="24">
        <f t="shared" si="17"/>
      </c>
      <c r="AH21" s="28">
        <f t="shared" si="18"/>
      </c>
      <c r="AI21" s="28">
        <f t="shared" si="19"/>
        <v>0</v>
      </c>
      <c r="AJ21" s="27">
        <f t="shared" si="20"/>
      </c>
      <c r="AK21" s="24">
        <f t="shared" si="23"/>
        <v>0</v>
      </c>
      <c r="AL21" s="25">
        <f t="shared" si="8"/>
      </c>
    </row>
    <row r="22" spans="1:38" s="88" customFormat="1" ht="32.25" customHeight="1" thickBot="1">
      <c r="A22" s="454"/>
      <c r="B22" s="455"/>
      <c r="C22" s="95">
        <f>IF(ISBLANK(form!B26),"",form!B26)</f>
      </c>
      <c r="D22" s="96">
        <f>IF(ISBLANK(form!C26),"",form!C26)</f>
      </c>
      <c r="E22" s="96">
        <f>IF(ISBLANK(form!D26),"",form!D26)</f>
      </c>
      <c r="F22" s="117">
        <f>IF(ISBLANK(form!E26),"",form!E26)</f>
      </c>
      <c r="G22" s="185">
        <f>IF(ISBLANK(form!I26),"",form!I26)</f>
      </c>
      <c r="H22" s="399">
        <f>IF(ISBLANK(form!J26),"",form!J26)</f>
      </c>
      <c r="I22" s="400"/>
      <c r="J22" s="189">
        <f>IF(ISBLANK(form!L26),"",form!L26)</f>
      </c>
      <c r="K22" s="90">
        <f>IF(ISBLANK(form!H26),"",form!H26)</f>
      </c>
      <c r="L22" s="90">
        <f>IF(ISBLANK(form!F26),"",form!F26)</f>
      </c>
      <c r="M22" s="90">
        <f>IF(ISBLANK(form!G26),"",form!G26)</f>
      </c>
      <c r="N22" s="140">
        <f>IF(ISERROR(form!Q26),0,form!Q26)</f>
      </c>
      <c r="O22" s="125">
        <f t="shared" si="0"/>
      </c>
      <c r="P22" s="126">
        <f t="shared" si="22"/>
      </c>
      <c r="Q22" s="127">
        <f t="shared" si="9"/>
      </c>
      <c r="R22" s="119">
        <f t="shared" si="10"/>
      </c>
      <c r="S22" s="33">
        <f t="shared" si="11"/>
      </c>
      <c r="T22" s="32">
        <f t="shared" si="1"/>
      </c>
      <c r="U22" s="30">
        <f t="shared" si="12"/>
      </c>
      <c r="V22" s="35">
        <f t="shared" si="13"/>
      </c>
      <c r="W22" s="34">
        <f t="shared" si="2"/>
      </c>
      <c r="X22" s="31">
        <f t="shared" si="14"/>
      </c>
      <c r="Y22" s="35">
        <f t="shared" si="3"/>
      </c>
      <c r="Z22" s="34">
        <f t="shared" si="4"/>
      </c>
      <c r="AA22" s="24">
        <f t="shared" si="15"/>
      </c>
      <c r="AB22" s="35">
        <f t="shared" si="16"/>
      </c>
      <c r="AC22" s="34">
        <f t="shared" si="5"/>
      </c>
      <c r="AD22" s="31">
        <f t="shared" si="6"/>
      </c>
      <c r="AE22" s="36">
        <f t="shared" si="6"/>
      </c>
      <c r="AF22" s="34">
        <f t="shared" si="7"/>
      </c>
      <c r="AG22" s="24">
        <f t="shared" si="17"/>
      </c>
      <c r="AH22" s="35">
        <f t="shared" si="18"/>
      </c>
      <c r="AI22" s="28">
        <f t="shared" si="19"/>
        <v>0</v>
      </c>
      <c r="AJ22" s="34">
        <f t="shared" si="20"/>
      </c>
      <c r="AK22" s="24">
        <f t="shared" si="23"/>
        <v>0</v>
      </c>
      <c r="AL22" s="32">
        <f t="shared" si="8"/>
      </c>
    </row>
    <row r="23" spans="1:38" s="7" customFormat="1" ht="19.5" customHeight="1" thickBot="1">
      <c r="A23" s="456" t="s">
        <v>7</v>
      </c>
      <c r="B23" s="457"/>
      <c r="C23" s="458"/>
      <c r="D23" s="91"/>
      <c r="E23" s="92"/>
      <c r="F23" s="80">
        <f>SUM(F8:F22)</f>
        <v>0</v>
      </c>
      <c r="G23" s="70"/>
      <c r="H23" s="37"/>
      <c r="I23" s="38"/>
      <c r="J23" s="39"/>
      <c r="K23" s="38"/>
      <c r="L23" s="38"/>
      <c r="M23" s="40"/>
      <c r="N23" s="114"/>
      <c r="O23" s="120"/>
      <c r="P23" s="38"/>
      <c r="Q23" s="121">
        <f>SUM(Q8:Q22)</f>
        <v>0</v>
      </c>
      <c r="R23" s="44"/>
      <c r="S23" s="45"/>
      <c r="T23" s="43">
        <f>SUM(T8:T22)</f>
        <v>0</v>
      </c>
      <c r="U23" s="41"/>
      <c r="V23" s="129"/>
      <c r="W23" s="43">
        <f>SUM(W8:W22)</f>
        <v>0</v>
      </c>
      <c r="X23" s="41"/>
      <c r="Y23" s="42"/>
      <c r="Z23" s="43">
        <f>SUM(Z8:Z22)</f>
        <v>0</v>
      </c>
      <c r="AA23" s="46"/>
      <c r="AB23" s="42"/>
      <c r="AC23" s="43">
        <f>SUM(AC8:AC22)</f>
        <v>0</v>
      </c>
      <c r="AD23" s="41"/>
      <c r="AE23" s="42"/>
      <c r="AF23" s="43">
        <f>SUM(AF8:AF22)</f>
        <v>0</v>
      </c>
      <c r="AG23" s="41"/>
      <c r="AH23" s="43">
        <f>SUM(AH8:AH22)</f>
        <v>0</v>
      </c>
      <c r="AI23" s="42"/>
      <c r="AJ23" s="43">
        <f>SUM(AJ8:AJ22)</f>
        <v>0</v>
      </c>
      <c r="AK23" s="47"/>
      <c r="AL23" s="48">
        <f>SUM(AL8:AL22)</f>
        <v>0</v>
      </c>
    </row>
    <row r="24" spans="1:38" s="9" customFormat="1" ht="16.5" customHeight="1">
      <c r="A24" s="459" t="s">
        <v>58</v>
      </c>
      <c r="B24" s="460"/>
      <c r="C24" s="463"/>
      <c r="D24" s="464"/>
      <c r="E24" s="464"/>
      <c r="F24" s="464"/>
      <c r="G24" s="464"/>
      <c r="H24" s="464"/>
      <c r="I24" s="464"/>
      <c r="J24" s="465"/>
      <c r="K24" s="8"/>
      <c r="L24" s="469" t="s">
        <v>31</v>
      </c>
      <c r="M24" s="470"/>
      <c r="N24" s="470"/>
      <c r="O24" s="470"/>
      <c r="P24" s="470"/>
      <c r="Q24" s="475"/>
      <c r="R24" s="475"/>
      <c r="S24" s="475"/>
      <c r="T24" s="475"/>
      <c r="U24" s="475"/>
      <c r="V24" s="476"/>
      <c r="W24" s="479" t="s">
        <v>59</v>
      </c>
      <c r="X24" s="479"/>
      <c r="Y24" s="479"/>
      <c r="Z24" s="479"/>
      <c r="AA24" s="480"/>
      <c r="AB24" s="483"/>
      <c r="AC24" s="484"/>
      <c r="AD24" s="484"/>
      <c r="AE24" s="484"/>
      <c r="AF24" s="485"/>
      <c r="AG24" s="475" t="s">
        <v>60</v>
      </c>
      <c r="AH24" s="475"/>
      <c r="AI24" s="475"/>
      <c r="AJ24" s="483"/>
      <c r="AK24" s="484"/>
      <c r="AL24" s="492"/>
    </row>
    <row r="25" spans="1:38" s="9" customFormat="1" ht="20.25" customHeight="1">
      <c r="A25" s="461"/>
      <c r="B25" s="462"/>
      <c r="C25" s="466"/>
      <c r="D25" s="467"/>
      <c r="E25" s="467"/>
      <c r="F25" s="467"/>
      <c r="G25" s="467"/>
      <c r="H25" s="467"/>
      <c r="I25" s="467"/>
      <c r="J25" s="468"/>
      <c r="K25" s="10"/>
      <c r="L25" s="471"/>
      <c r="M25" s="472"/>
      <c r="N25" s="472"/>
      <c r="O25" s="472"/>
      <c r="P25" s="472"/>
      <c r="Q25" s="477"/>
      <c r="R25" s="477"/>
      <c r="S25" s="477"/>
      <c r="T25" s="477"/>
      <c r="U25" s="477"/>
      <c r="V25" s="478"/>
      <c r="W25" s="481"/>
      <c r="X25" s="481"/>
      <c r="Y25" s="481"/>
      <c r="Z25" s="481"/>
      <c r="AA25" s="482"/>
      <c r="AB25" s="486"/>
      <c r="AC25" s="487"/>
      <c r="AD25" s="487"/>
      <c r="AE25" s="487"/>
      <c r="AF25" s="488"/>
      <c r="AG25" s="477"/>
      <c r="AH25" s="477"/>
      <c r="AI25" s="477"/>
      <c r="AJ25" s="486"/>
      <c r="AK25" s="487"/>
      <c r="AL25" s="493"/>
    </row>
    <row r="26" spans="1:38" s="9" customFormat="1" ht="22.5" customHeight="1">
      <c r="A26" s="461" t="s">
        <v>32</v>
      </c>
      <c r="B26" s="462"/>
      <c r="C26" s="496"/>
      <c r="D26" s="497"/>
      <c r="E26" s="497"/>
      <c r="F26" s="497"/>
      <c r="G26" s="497"/>
      <c r="H26" s="497"/>
      <c r="I26" s="497"/>
      <c r="J26" s="498"/>
      <c r="K26" s="11"/>
      <c r="L26" s="471" t="s">
        <v>61</v>
      </c>
      <c r="M26" s="472"/>
      <c r="N26" s="472"/>
      <c r="O26" s="472"/>
      <c r="P26" s="472"/>
      <c r="Q26" s="477"/>
      <c r="R26" s="477"/>
      <c r="S26" s="477"/>
      <c r="T26" s="477"/>
      <c r="U26" s="477"/>
      <c r="V26" s="478"/>
      <c r="W26" s="506" t="s">
        <v>62</v>
      </c>
      <c r="X26" s="506"/>
      <c r="Y26" s="506"/>
      <c r="Z26" s="506"/>
      <c r="AA26" s="507"/>
      <c r="AB26" s="510"/>
      <c r="AC26" s="511"/>
      <c r="AD26" s="511"/>
      <c r="AE26" s="511"/>
      <c r="AF26" s="512"/>
      <c r="AG26" s="477" t="s">
        <v>63</v>
      </c>
      <c r="AH26" s="477"/>
      <c r="AI26" s="477"/>
      <c r="AJ26" s="12" t="s">
        <v>64</v>
      </c>
      <c r="AK26" s="473"/>
      <c r="AL26" s="474"/>
    </row>
    <row r="27" spans="1:38" s="9" customFormat="1" ht="15.75" customHeight="1" thickBot="1">
      <c r="A27" s="494"/>
      <c r="B27" s="495"/>
      <c r="C27" s="499"/>
      <c r="D27" s="500"/>
      <c r="E27" s="500"/>
      <c r="F27" s="500"/>
      <c r="G27" s="500"/>
      <c r="H27" s="500"/>
      <c r="I27" s="500"/>
      <c r="J27" s="501"/>
      <c r="K27" s="13"/>
      <c r="L27" s="502"/>
      <c r="M27" s="503"/>
      <c r="N27" s="503"/>
      <c r="O27" s="503"/>
      <c r="P27" s="503"/>
      <c r="Q27" s="504"/>
      <c r="R27" s="504"/>
      <c r="S27" s="504"/>
      <c r="T27" s="504"/>
      <c r="U27" s="504"/>
      <c r="V27" s="505"/>
      <c r="W27" s="508"/>
      <c r="X27" s="508"/>
      <c r="Y27" s="508"/>
      <c r="Z27" s="508"/>
      <c r="AA27" s="509"/>
      <c r="AB27" s="513"/>
      <c r="AC27" s="514"/>
      <c r="AD27" s="514"/>
      <c r="AE27" s="514"/>
      <c r="AF27" s="515"/>
      <c r="AG27" s="516"/>
      <c r="AH27" s="516"/>
      <c r="AI27" s="516"/>
      <c r="AJ27" s="14" t="s">
        <v>57</v>
      </c>
      <c r="AK27" s="517"/>
      <c r="AL27" s="518"/>
    </row>
    <row r="28" spans="1:38" s="137" customFormat="1" ht="19.5" customHeight="1" thickBot="1">
      <c r="A28" s="489" t="s">
        <v>65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1"/>
    </row>
    <row r="29" spans="1:38" ht="31.5" customHeight="1">
      <c r="A29" s="396">
        <f>IF(ISBLANK(form!A6),"",form!A6)</f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8"/>
    </row>
    <row r="30" spans="1:38" ht="31.5" customHeight="1">
      <c r="A30" s="379">
        <f>IF(ISBLANK(form!A7),"",form!A7)</f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1"/>
    </row>
    <row r="31" spans="1:38" ht="31.5" customHeight="1">
      <c r="A31" s="379">
        <f>IF(ISBLANK(form!A8),"",form!A8)</f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1"/>
    </row>
    <row r="32" spans="1:38" s="15" customFormat="1" ht="31.5" customHeight="1" thickBot="1">
      <c r="A32" s="376">
        <f>IF(ISBLANK(form!A9),"",form!A9)</f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8"/>
    </row>
  </sheetData>
  <sheetProtection/>
  <mergeCells count="76">
    <mergeCell ref="A28:AL28"/>
    <mergeCell ref="AJ24:AL25"/>
    <mergeCell ref="A26:B27"/>
    <mergeCell ref="C26:J27"/>
    <mergeCell ref="L26:P27"/>
    <mergeCell ref="Q26:V27"/>
    <mergeCell ref="W26:AA27"/>
    <mergeCell ref="AB26:AF27"/>
    <mergeCell ref="AG26:AI27"/>
    <mergeCell ref="AK27:AL27"/>
    <mergeCell ref="L24:P25"/>
    <mergeCell ref="AK26:AL26"/>
    <mergeCell ref="Q24:V25"/>
    <mergeCell ref="W24:AA25"/>
    <mergeCell ref="AB24:AF25"/>
    <mergeCell ref="AG24:AI25"/>
    <mergeCell ref="A16:B16"/>
    <mergeCell ref="A17:B17"/>
    <mergeCell ref="A18:B18"/>
    <mergeCell ref="A19:B19"/>
    <mergeCell ref="A24:B25"/>
    <mergeCell ref="C24:J25"/>
    <mergeCell ref="A12:B12"/>
    <mergeCell ref="A13:B13"/>
    <mergeCell ref="A14:B14"/>
    <mergeCell ref="A15:B15"/>
    <mergeCell ref="A8:B8"/>
    <mergeCell ref="A9:B9"/>
    <mergeCell ref="A10:B10"/>
    <mergeCell ref="A11:B11"/>
    <mergeCell ref="A7:B7"/>
    <mergeCell ref="R6:T6"/>
    <mergeCell ref="U6:W6"/>
    <mergeCell ref="X6:Z6"/>
    <mergeCell ref="A6:B6"/>
    <mergeCell ref="C6:F6"/>
    <mergeCell ref="O6:Q6"/>
    <mergeCell ref="H7:I7"/>
    <mergeCell ref="G6:N6"/>
    <mergeCell ref="AA6:AC6"/>
    <mergeCell ref="A1:B5"/>
    <mergeCell ref="C1:AA5"/>
    <mergeCell ref="AB1:AE2"/>
    <mergeCell ref="AF1:AH2"/>
    <mergeCell ref="AB4:AE5"/>
    <mergeCell ref="AF4:AL5"/>
    <mergeCell ref="A29:AL29"/>
    <mergeCell ref="A30:AL30"/>
    <mergeCell ref="H20:I20"/>
    <mergeCell ref="H21:I21"/>
    <mergeCell ref="H22:I22"/>
    <mergeCell ref="H16:I16"/>
    <mergeCell ref="A20:B20"/>
    <mergeCell ref="A21:B21"/>
    <mergeCell ref="A22:B22"/>
    <mergeCell ref="A23:C23"/>
    <mergeCell ref="H13:I13"/>
    <mergeCell ref="H14:I14"/>
    <mergeCell ref="H15:I15"/>
    <mergeCell ref="AI1:AJ2"/>
    <mergeCell ref="AK1:AL2"/>
    <mergeCell ref="AB3:AE3"/>
    <mergeCell ref="AF3:AL3"/>
    <mergeCell ref="AD6:AF6"/>
    <mergeCell ref="AG6:AJ6"/>
    <mergeCell ref="AK6:AL6"/>
    <mergeCell ref="H17:I17"/>
    <mergeCell ref="H18:I18"/>
    <mergeCell ref="H19:I19"/>
    <mergeCell ref="A32:AL32"/>
    <mergeCell ref="A31:AL31"/>
    <mergeCell ref="H8:I8"/>
    <mergeCell ref="H9:I9"/>
    <mergeCell ref="H10:I10"/>
    <mergeCell ref="H11:I11"/>
    <mergeCell ref="H12:I12"/>
  </mergeCells>
  <printOptions/>
  <pageMargins left="0.11811023622047245" right="0.11811023622047245" top="0.1968503937007874" bottom="0.1968503937007874" header="0.5118110236220472" footer="0.5118110236220472"/>
  <pageSetup fitToHeight="1" fitToWidth="1" horizontalDpi="600" verticalDpi="600" orientation="landscape" paperSize="9" scale="59" r:id="rId2"/>
  <ignoredErrors>
    <ignoredError sqref="D8:G8 K9:M22 G9:G22 AF1 H9:J22 H8:J8 K8:M8 C8 C9:E22 F9:F11 F12:F22" emptyCellReference="1"/>
    <ignoredError sqref="AK1 AF3:AL5 O29:AL32 A29:F32 H29:M32" emptyCellReference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Zeros="0" view="pageBreakPreview" zoomScale="80" zoomScaleNormal="90" zoomScaleSheetLayoutView="80" zoomScalePageLayoutView="0" workbookViewId="0" topLeftCell="A1">
      <selection activeCell="H8" sqref="H8:I8"/>
    </sheetView>
  </sheetViews>
  <sheetFormatPr defaultColWidth="9.00390625" defaultRowHeight="12.75"/>
  <cols>
    <col min="1" max="1" width="9.125" style="5" customWidth="1"/>
    <col min="2" max="2" width="13.625" style="5" customWidth="1"/>
    <col min="3" max="6" width="9.375" style="5" customWidth="1"/>
    <col min="7" max="7" width="16.375" style="5" customWidth="1"/>
    <col min="8" max="8" width="9.125" style="5" customWidth="1"/>
    <col min="9" max="9" width="11.25390625" style="5" customWidth="1"/>
    <col min="10" max="10" width="17.875" style="5" customWidth="1"/>
    <col min="11" max="11" width="16.625" style="5" customWidth="1"/>
    <col min="12" max="12" width="14.25390625" style="5" customWidth="1"/>
    <col min="13" max="13" width="9.875" style="5" customWidth="1"/>
    <col min="14" max="14" width="9.75390625" style="20" customWidth="1"/>
    <col min="15" max="15" width="9.25390625" style="20" customWidth="1"/>
    <col min="16" max="16" width="10.25390625" style="20" customWidth="1"/>
    <col min="17" max="17" width="12.625" style="5" customWidth="1"/>
    <col min="18" max="16384" width="9.125" style="5" customWidth="1"/>
  </cols>
  <sheetData>
    <row r="1" spans="1:17" ht="12.75" customHeight="1">
      <c r="A1" s="405"/>
      <c r="B1" s="572"/>
      <c r="C1" s="575" t="s">
        <v>302</v>
      </c>
      <c r="D1" s="576"/>
      <c r="E1" s="576"/>
      <c r="F1" s="576"/>
      <c r="G1" s="576"/>
      <c r="H1" s="576"/>
      <c r="I1" s="577"/>
      <c r="J1" s="584" t="s">
        <v>39</v>
      </c>
      <c r="K1" s="585"/>
      <c r="L1" s="586"/>
      <c r="M1" s="590">
        <f>IF(ISBLANK(KAPI!AF1),"",KAPI!AF1)</f>
      </c>
      <c r="N1" s="590"/>
      <c r="O1" s="601" t="s">
        <v>40</v>
      </c>
      <c r="P1" s="603">
        <f>IF(ISBLANK(KAPI!AK1),"",KAPI!AK1)</f>
      </c>
      <c r="Q1" s="407"/>
    </row>
    <row r="2" spans="1:17" ht="26.25" customHeight="1" thickBot="1">
      <c r="A2" s="407"/>
      <c r="B2" s="573"/>
      <c r="C2" s="578"/>
      <c r="D2" s="579"/>
      <c r="E2" s="579"/>
      <c r="F2" s="579"/>
      <c r="G2" s="579"/>
      <c r="H2" s="579"/>
      <c r="I2" s="580"/>
      <c r="J2" s="587"/>
      <c r="K2" s="588"/>
      <c r="L2" s="589"/>
      <c r="M2" s="591"/>
      <c r="N2" s="591"/>
      <c r="O2" s="602"/>
      <c r="P2" s="604"/>
      <c r="Q2" s="407"/>
    </row>
    <row r="3" spans="1:16" ht="23.25" customHeight="1" thickBot="1">
      <c r="A3" s="407"/>
      <c r="B3" s="573"/>
      <c r="C3" s="578"/>
      <c r="D3" s="579"/>
      <c r="E3" s="579"/>
      <c r="F3" s="579"/>
      <c r="G3" s="579"/>
      <c r="H3" s="579"/>
      <c r="I3" s="580"/>
      <c r="J3" s="605" t="s">
        <v>41</v>
      </c>
      <c r="K3" s="606"/>
      <c r="L3" s="607"/>
      <c r="M3" s="608">
        <f>IF(ISBLANK(KAPI!AF3),"",KAPI!AF3)</f>
      </c>
      <c r="N3" s="609"/>
      <c r="O3" s="609"/>
      <c r="P3" s="610"/>
    </row>
    <row r="4" spans="1:16" ht="12.75" customHeight="1">
      <c r="A4" s="407"/>
      <c r="B4" s="573"/>
      <c r="C4" s="578"/>
      <c r="D4" s="579"/>
      <c r="E4" s="579"/>
      <c r="F4" s="579"/>
      <c r="G4" s="579"/>
      <c r="H4" s="579"/>
      <c r="I4" s="580"/>
      <c r="J4" s="584" t="s">
        <v>42</v>
      </c>
      <c r="K4" s="585"/>
      <c r="L4" s="586"/>
      <c r="M4" s="595">
        <f>IF(ISBLANK(KAPI!AF4),"",KAPI!AF4)</f>
      </c>
      <c r="N4" s="596"/>
      <c r="O4" s="596"/>
      <c r="P4" s="597"/>
    </row>
    <row r="5" spans="1:16" ht="9.75" customHeight="1" thickBot="1">
      <c r="A5" s="409"/>
      <c r="B5" s="574"/>
      <c r="C5" s="581"/>
      <c r="D5" s="582"/>
      <c r="E5" s="582"/>
      <c r="F5" s="582"/>
      <c r="G5" s="582"/>
      <c r="H5" s="582"/>
      <c r="I5" s="583"/>
      <c r="J5" s="592"/>
      <c r="K5" s="593"/>
      <c r="L5" s="594"/>
      <c r="M5" s="598"/>
      <c r="N5" s="599"/>
      <c r="O5" s="599"/>
      <c r="P5" s="600"/>
    </row>
    <row r="6" spans="1:16" s="68" customFormat="1" ht="24" customHeight="1" thickBot="1">
      <c r="A6" s="564"/>
      <c r="B6" s="565"/>
      <c r="C6" s="566" t="s">
        <v>43</v>
      </c>
      <c r="D6" s="567"/>
      <c r="E6" s="567"/>
      <c r="F6" s="568"/>
      <c r="G6" s="567" t="s">
        <v>44</v>
      </c>
      <c r="H6" s="567"/>
      <c r="I6" s="567"/>
      <c r="J6" s="567"/>
      <c r="K6" s="567"/>
      <c r="L6" s="567"/>
      <c r="M6" s="568"/>
      <c r="N6" s="569" t="s">
        <v>49</v>
      </c>
      <c r="O6" s="570"/>
      <c r="P6" s="571"/>
    </row>
    <row r="7" spans="1:16" s="50" customFormat="1" ht="18" customHeight="1" thickBot="1">
      <c r="A7" s="562" t="s">
        <v>68</v>
      </c>
      <c r="B7" s="563"/>
      <c r="C7" s="84" t="s">
        <v>2</v>
      </c>
      <c r="D7" s="85" t="s">
        <v>53</v>
      </c>
      <c r="E7" s="85" t="s">
        <v>54</v>
      </c>
      <c r="F7" s="86" t="s">
        <v>3</v>
      </c>
      <c r="G7" s="69" t="s">
        <v>67</v>
      </c>
      <c r="H7" s="384" t="s">
        <v>0</v>
      </c>
      <c r="I7" s="385"/>
      <c r="J7" s="78" t="s">
        <v>1</v>
      </c>
      <c r="K7" s="78" t="s">
        <v>20</v>
      </c>
      <c r="L7" s="78" t="s">
        <v>8</v>
      </c>
      <c r="M7" s="78" t="s">
        <v>6</v>
      </c>
      <c r="N7" s="51" t="s">
        <v>2</v>
      </c>
      <c r="O7" s="52" t="s">
        <v>53</v>
      </c>
      <c r="P7" s="52" t="s">
        <v>3</v>
      </c>
    </row>
    <row r="8" spans="1:16" ht="27" customHeight="1">
      <c r="A8" s="554">
        <f>IF(ISBLANK(KAPI!A8),"",KAPI!A8)</f>
      </c>
      <c r="B8" s="555"/>
      <c r="C8" s="53">
        <f>IF(ISBLANK(KAPI!C8),"",KAPI!C8)</f>
      </c>
      <c r="D8" s="55">
        <f>IF(ISBLANK(KAPI!D8),"",KAPI!D8)</f>
      </c>
      <c r="E8" s="55">
        <f>IF(ISBLANK(KAPI!E8),"",KAPI!E8)</f>
      </c>
      <c r="F8" s="54">
        <f>IF(ISBLANK(KAPI!F8),"",KAPI!F8)</f>
      </c>
      <c r="G8" s="81">
        <f>IF(ISBLANK(KAPI!G8),"",KAPI!G8)</f>
      </c>
      <c r="H8" s="522">
        <f>ÜRETİM!K12</f>
        <v>0</v>
      </c>
      <c r="I8" s="523"/>
      <c r="J8" s="82">
        <f>IF(ISBLANK(KAPI!J8),"",KAPI!J8)</f>
      </c>
      <c r="K8" s="82">
        <f>IF(ISBLANK(KAPI!K8),"",KAPI!K8)</f>
      </c>
      <c r="L8" s="82">
        <f>IF(ISBLANK(KAPI!L8),"",KAPI!L8)</f>
      </c>
      <c r="M8" s="83">
        <f>IF(ISBLANK(KAPI!M8),"",KAPI!M8)</f>
      </c>
      <c r="N8" s="75">
        <f>IF(ISBLANK(KAPI!AA8),"",KAPI!AA8)</f>
      </c>
      <c r="O8" s="58">
        <f>IF(ISBLANK(KAPI!AB8),"",KAPI!AB8)</f>
      </c>
      <c r="P8" s="56">
        <f>IF(ISBLANK(KAPI!AC8),"",KAPI!AC8)</f>
      </c>
    </row>
    <row r="9" spans="1:16" s="49" customFormat="1" ht="27" customHeight="1">
      <c r="A9" s="554">
        <f>IF(ISBLANK(KAPI!A9),"",KAPI!A9)</f>
      </c>
      <c r="B9" s="555"/>
      <c r="C9" s="57">
        <f>IF(ISBLANK(KAPI!C9),"",KAPI!C9)</f>
      </c>
      <c r="D9" s="58">
        <f>IF(ISBLANK(KAPI!D9),"",KAPI!D9)</f>
      </c>
      <c r="E9" s="58">
        <f>IF(ISBLANK(KAPI!E9),"",KAPI!E9)</f>
      </c>
      <c r="F9" s="59">
        <f>IF(ISBLANK(KAPI!F9),"",KAPI!F9)</f>
      </c>
      <c r="G9" s="57">
        <f>IF(ISBLANK(KAPI!G9),"",KAPI!G9)</f>
      </c>
      <c r="H9" s="522">
        <f>ÜRETİM!K13</f>
        <v>0</v>
      </c>
      <c r="I9" s="523"/>
      <c r="J9" s="58">
        <f>IF(ISBLANK(KAPI!J9),"",KAPI!J9)</f>
      </c>
      <c r="K9" s="58">
        <f>IF(ISBLANK(KAPI!K9),"",KAPI!K9)</f>
      </c>
      <c r="L9" s="58">
        <f>IF(ISBLANK(KAPI!L9),"",KAPI!L9)</f>
      </c>
      <c r="M9" s="60">
        <f>IF(ISBLANK(KAPI!M9),"",KAPI!M9)</f>
      </c>
      <c r="N9" s="76">
        <f>IF(ISBLANK(KAPI!AA9),"",KAPI!AA9)</f>
      </c>
      <c r="O9" s="58">
        <f>IF(ISBLANK(KAPI!AB9),"",KAPI!AB9)</f>
      </c>
      <c r="P9" s="60">
        <f>IF(ISBLANK(KAPI!AC9),"",KAPI!AC9)</f>
      </c>
    </row>
    <row r="10" spans="1:16" s="49" customFormat="1" ht="27" customHeight="1">
      <c r="A10" s="554">
        <f>IF(ISBLANK(KAPI!A10),"",KAPI!A10)</f>
      </c>
      <c r="B10" s="555"/>
      <c r="C10" s="57">
        <f>IF(ISBLANK(KAPI!C10),"",KAPI!C10)</f>
      </c>
      <c r="D10" s="58">
        <f>IF(ISBLANK(KAPI!D10),"",KAPI!D10)</f>
      </c>
      <c r="E10" s="58">
        <f>IF(ISBLANK(KAPI!E10),"",KAPI!E10)</f>
      </c>
      <c r="F10" s="59">
        <f>IF(ISBLANK(KAPI!F10),"",KAPI!F10)</f>
      </c>
      <c r="G10" s="57">
        <f>IF(ISBLANK(KAPI!G10),"",KAPI!G10)</f>
      </c>
      <c r="H10" s="522">
        <f>ÜRETİM!K14</f>
        <v>0</v>
      </c>
      <c r="I10" s="523"/>
      <c r="J10" s="58">
        <f>IF(ISBLANK(KAPI!J10),"",KAPI!J10)</f>
      </c>
      <c r="K10" s="58">
        <f>IF(ISBLANK(KAPI!K10),"",KAPI!K10)</f>
      </c>
      <c r="L10" s="58">
        <f>IF(ISBLANK(KAPI!L10),"",KAPI!L10)</f>
      </c>
      <c r="M10" s="60">
        <f>IF(ISBLANK(KAPI!M10),"",KAPI!M10)</f>
      </c>
      <c r="N10" s="76">
        <f>IF(ISBLANK(KAPI!AA10),"",KAPI!AA10)</f>
      </c>
      <c r="O10" s="58">
        <f>IF(ISBLANK(KAPI!AB10),"",KAPI!AB10)</f>
      </c>
      <c r="P10" s="60">
        <f>IF(ISBLANK(KAPI!AC10),"",KAPI!AC10)</f>
      </c>
    </row>
    <row r="11" spans="1:16" ht="27" customHeight="1">
      <c r="A11" s="554">
        <f>IF(ISBLANK(KAPI!A11),"",KAPI!A11)</f>
      </c>
      <c r="B11" s="555"/>
      <c r="C11" s="57">
        <f>IF(ISBLANK(KAPI!C11),"",KAPI!C11)</f>
      </c>
      <c r="D11" s="58">
        <f>IF(ISBLANK(KAPI!D11),"",KAPI!D11)</f>
      </c>
      <c r="E11" s="58">
        <f>IF(ISBLANK(KAPI!E11),"",KAPI!E11)</f>
      </c>
      <c r="F11" s="59">
        <f>IF(ISBLANK(KAPI!F11),"",KAPI!F11)</f>
      </c>
      <c r="G11" s="57">
        <f>IF(ISBLANK(KAPI!G11),"",KAPI!G11)</f>
      </c>
      <c r="H11" s="522">
        <f>ÜRETİM!K15</f>
        <v>0</v>
      </c>
      <c r="I11" s="523"/>
      <c r="J11" s="58">
        <f>IF(ISBLANK(KAPI!J11),"",KAPI!J11)</f>
      </c>
      <c r="K11" s="58">
        <f>IF(ISBLANK(KAPI!K11),"",KAPI!K11)</f>
      </c>
      <c r="L11" s="58">
        <f>IF(ISBLANK(KAPI!L11),"",KAPI!L11)</f>
      </c>
      <c r="M11" s="60">
        <f>IF(ISBLANK(KAPI!M11),"",KAPI!M11)</f>
      </c>
      <c r="N11" s="76">
        <f>IF(ISBLANK(KAPI!AA11),"",KAPI!AA11)</f>
      </c>
      <c r="O11" s="58">
        <f>IF(ISBLANK(KAPI!AB11),"",KAPI!AB11)</f>
      </c>
      <c r="P11" s="60">
        <f>IF(ISBLANK(KAPI!AC11),"",KAPI!AC11)</f>
      </c>
    </row>
    <row r="12" spans="1:16" ht="27" customHeight="1">
      <c r="A12" s="554">
        <f>IF(ISBLANK(KAPI!A12),"",KAPI!A12)</f>
      </c>
      <c r="B12" s="555"/>
      <c r="C12" s="57">
        <f>IF(ISBLANK(KAPI!C12),"",KAPI!C12)</f>
      </c>
      <c r="D12" s="58">
        <f>IF(ISBLANK(KAPI!D12),"",KAPI!D12)</f>
      </c>
      <c r="E12" s="58">
        <f>IF(ISBLANK(KAPI!E12),"",KAPI!E12)</f>
      </c>
      <c r="F12" s="59">
        <f>IF(ISBLANK(KAPI!F12),"",KAPI!F12)</f>
      </c>
      <c r="G12" s="57">
        <f>IF(ISBLANK(KAPI!G12),"",KAPI!G12)</f>
      </c>
      <c r="H12" s="522">
        <f>ÜRETİM!K16</f>
        <v>0</v>
      </c>
      <c r="I12" s="523"/>
      <c r="J12" s="58">
        <f>IF(ISBLANK(KAPI!J12),"",KAPI!J12)</f>
      </c>
      <c r="K12" s="58">
        <f>IF(ISBLANK(KAPI!K12),"",KAPI!K12)</f>
      </c>
      <c r="L12" s="58">
        <f>IF(ISBLANK(KAPI!L12),"",KAPI!L12)</f>
      </c>
      <c r="M12" s="60">
        <f>IF(ISBLANK(KAPI!M12),"",KAPI!M12)</f>
      </c>
      <c r="N12" s="76">
        <f>IF(ISBLANK(KAPI!AA12),"",KAPI!AA12)</f>
      </c>
      <c r="O12" s="58">
        <f>IF(ISBLANK(KAPI!AB12),"",KAPI!AB12)</f>
      </c>
      <c r="P12" s="60">
        <f>IF(ISBLANK(KAPI!AC12),"",KAPI!AC12)</f>
      </c>
    </row>
    <row r="13" spans="1:16" ht="27" customHeight="1">
      <c r="A13" s="554">
        <f>IF(ISBLANK(KAPI!A13),"",KAPI!A13)</f>
      </c>
      <c r="B13" s="555"/>
      <c r="C13" s="57">
        <f>IF(ISBLANK(KAPI!C13),"",KAPI!C13)</f>
      </c>
      <c r="D13" s="58">
        <f>IF(ISBLANK(KAPI!D13),"",KAPI!D13)</f>
      </c>
      <c r="E13" s="58">
        <f>IF(ISBLANK(KAPI!E13),"",KAPI!E13)</f>
      </c>
      <c r="F13" s="59">
        <f>IF(ISBLANK(KAPI!F13),"",KAPI!F13)</f>
      </c>
      <c r="G13" s="57">
        <f>IF(ISBLANK(KAPI!G13),"",KAPI!G13)</f>
      </c>
      <c r="H13" s="522">
        <f>ÜRETİM!K17</f>
        <v>0</v>
      </c>
      <c r="I13" s="523"/>
      <c r="J13" s="58">
        <f>IF(ISBLANK(KAPI!J13),"",KAPI!J13)</f>
      </c>
      <c r="K13" s="58">
        <f>IF(ISBLANK(KAPI!K13),"",KAPI!K13)</f>
      </c>
      <c r="L13" s="58">
        <f>IF(ISBLANK(KAPI!L13),"",KAPI!L13)</f>
      </c>
      <c r="M13" s="60">
        <f>IF(ISBLANK(KAPI!M13),"",KAPI!M13)</f>
      </c>
      <c r="N13" s="76">
        <f>IF(ISBLANK(KAPI!AA13),"",KAPI!AA13)</f>
      </c>
      <c r="O13" s="58">
        <f>IF(ISBLANK(KAPI!AB13),"",KAPI!AB13)</f>
      </c>
      <c r="P13" s="60">
        <f>IF(ISBLANK(KAPI!AC13),"",KAPI!AC13)</f>
      </c>
    </row>
    <row r="14" spans="1:16" ht="27" customHeight="1">
      <c r="A14" s="554">
        <f>IF(ISBLANK(KAPI!A14),"",KAPI!A14)</f>
      </c>
      <c r="B14" s="555"/>
      <c r="C14" s="57">
        <f>IF(ISBLANK(KAPI!C14),"",KAPI!C14)</f>
      </c>
      <c r="D14" s="58">
        <f>IF(ISBLANK(KAPI!D14),"",KAPI!D14)</f>
      </c>
      <c r="E14" s="58">
        <f>IF(ISBLANK(KAPI!E14),"",KAPI!E14)</f>
      </c>
      <c r="F14" s="59">
        <f>IF(ISBLANK(KAPI!F14),"",KAPI!F14)</f>
      </c>
      <c r="G14" s="57">
        <f>IF(ISBLANK(KAPI!G14),"",KAPI!G14)</f>
      </c>
      <c r="H14" s="522">
        <f>ÜRETİM!K18</f>
        <v>0</v>
      </c>
      <c r="I14" s="523"/>
      <c r="J14" s="58">
        <f>IF(ISBLANK(KAPI!J14),"",KAPI!J14)</f>
      </c>
      <c r="K14" s="58">
        <f>IF(ISBLANK(KAPI!K14),"",KAPI!K14)</f>
      </c>
      <c r="L14" s="58">
        <f>IF(ISBLANK(KAPI!L14),"",KAPI!L14)</f>
      </c>
      <c r="M14" s="60">
        <f>IF(ISBLANK(KAPI!M14),"",KAPI!M14)</f>
      </c>
      <c r="N14" s="76">
        <f>IF(ISBLANK(KAPI!AA14),"",KAPI!AA14)</f>
      </c>
      <c r="O14" s="58">
        <f>IF(ISBLANK(KAPI!AB14),"",KAPI!AB14)</f>
      </c>
      <c r="P14" s="60">
        <f>IF(ISBLANK(KAPI!AC14),"",KAPI!AC14)</f>
      </c>
    </row>
    <row r="15" spans="1:16" ht="27" customHeight="1">
      <c r="A15" s="554">
        <f>IF(ISBLANK(KAPI!A15),"",KAPI!A15)</f>
      </c>
      <c r="B15" s="555"/>
      <c r="C15" s="57">
        <f>IF(ISBLANK(KAPI!C15),"",KAPI!C15)</f>
      </c>
      <c r="D15" s="58">
        <f>IF(ISBLANK(KAPI!D15),"",KAPI!D15)</f>
      </c>
      <c r="E15" s="58">
        <f>IF(ISBLANK(KAPI!E15),"",KAPI!E15)</f>
      </c>
      <c r="F15" s="59">
        <f>IF(ISBLANK(KAPI!F15),"",KAPI!F15)</f>
      </c>
      <c r="G15" s="57">
        <f>IF(ISBLANK(KAPI!G15),"",KAPI!G15)</f>
      </c>
      <c r="H15" s="522">
        <f>ÜRETİM!K19</f>
        <v>0</v>
      </c>
      <c r="I15" s="523"/>
      <c r="J15" s="58">
        <f>IF(ISBLANK(KAPI!J15),"",KAPI!J15)</f>
      </c>
      <c r="K15" s="58">
        <f>IF(ISBLANK(KAPI!K15),"",KAPI!K15)</f>
      </c>
      <c r="L15" s="58">
        <f>IF(ISBLANK(KAPI!L15),"",KAPI!L15)</f>
      </c>
      <c r="M15" s="60">
        <f>IF(ISBLANK(KAPI!M15),"",KAPI!M15)</f>
      </c>
      <c r="N15" s="76">
        <f>IF(ISBLANK(KAPI!AA15),"",KAPI!AA15)</f>
      </c>
      <c r="O15" s="58">
        <f>IF(ISBLANK(KAPI!AB15),"",KAPI!AB15)</f>
      </c>
      <c r="P15" s="60">
        <f>IF(ISBLANK(KAPI!AC15),"",KAPI!AC15)</f>
      </c>
    </row>
    <row r="16" spans="1:16" ht="27" customHeight="1">
      <c r="A16" s="554">
        <f>IF(ISBLANK(KAPI!A16),"",KAPI!A16)</f>
      </c>
      <c r="B16" s="555"/>
      <c r="C16" s="57">
        <f>IF(ISBLANK(KAPI!C16),"",KAPI!C16)</f>
      </c>
      <c r="D16" s="58">
        <f>IF(ISBLANK(KAPI!D16),"",KAPI!D16)</f>
      </c>
      <c r="E16" s="58">
        <f>IF(ISBLANK(KAPI!E16),"",KAPI!E16)</f>
      </c>
      <c r="F16" s="59">
        <f>IF(ISBLANK(KAPI!F16),"",KAPI!F16)</f>
      </c>
      <c r="G16" s="57">
        <f>IF(ISBLANK(KAPI!G16),"",KAPI!G16)</f>
      </c>
      <c r="H16" s="522">
        <f>ÜRETİM!K20</f>
        <v>0</v>
      </c>
      <c r="I16" s="523"/>
      <c r="J16" s="58">
        <f>IF(ISBLANK(KAPI!J16),"",KAPI!J16)</f>
      </c>
      <c r="K16" s="58">
        <f>IF(ISBLANK(KAPI!K16),"",KAPI!K16)</f>
      </c>
      <c r="L16" s="58">
        <f>IF(ISBLANK(KAPI!L16),"",KAPI!L16)</f>
      </c>
      <c r="M16" s="60">
        <f>IF(ISBLANK(KAPI!M16),"",KAPI!M16)</f>
      </c>
      <c r="N16" s="76">
        <f>IF(ISBLANK(KAPI!AA16),"",KAPI!AA16)</f>
      </c>
      <c r="O16" s="58">
        <f>IF(ISBLANK(KAPI!AB16),"",KAPI!AB16)</f>
      </c>
      <c r="P16" s="60">
        <f>IF(ISBLANK(KAPI!AC16),"",KAPI!AC16)</f>
      </c>
    </row>
    <row r="17" spans="1:16" ht="27" customHeight="1">
      <c r="A17" s="554">
        <f>IF(ISBLANK(KAPI!A17),"",KAPI!A17)</f>
      </c>
      <c r="B17" s="555"/>
      <c r="C17" s="57">
        <f>IF(ISBLANK(KAPI!C17),"",KAPI!C17)</f>
      </c>
      <c r="D17" s="58">
        <f>IF(ISBLANK(KAPI!D17),"",KAPI!D17)</f>
      </c>
      <c r="E17" s="58">
        <f>IF(ISBLANK(KAPI!E17),"",KAPI!E17)</f>
      </c>
      <c r="F17" s="59">
        <f>IF(ISBLANK(KAPI!F17),"",KAPI!F17)</f>
      </c>
      <c r="G17" s="57">
        <f>IF(ISBLANK(KAPI!G17),"",KAPI!G17)</f>
      </c>
      <c r="H17" s="522">
        <f>ÜRETİM!K21</f>
        <v>0</v>
      </c>
      <c r="I17" s="523"/>
      <c r="J17" s="58">
        <f>IF(ISBLANK(KAPI!J17),"",KAPI!J17)</f>
      </c>
      <c r="K17" s="58">
        <f>IF(ISBLANK(KAPI!K17),"",KAPI!K17)</f>
      </c>
      <c r="L17" s="58">
        <f>IF(ISBLANK(KAPI!L17),"",KAPI!L17)</f>
      </c>
      <c r="M17" s="60">
        <f>IF(ISBLANK(KAPI!M17),"",KAPI!M17)</f>
      </c>
      <c r="N17" s="76">
        <f>IF(ISBLANK(KAPI!AA17),"",KAPI!AA17)</f>
      </c>
      <c r="O17" s="58">
        <f>IF(ISBLANK(KAPI!AB17),"",KAPI!AB17)</f>
      </c>
      <c r="P17" s="60">
        <f>IF(ISBLANK(KAPI!AC17),"",KAPI!AC17)</f>
      </c>
    </row>
    <row r="18" spans="1:16" ht="27" customHeight="1">
      <c r="A18" s="554">
        <f>IF(ISBLANK(KAPI!A18),"",KAPI!A18)</f>
      </c>
      <c r="B18" s="555"/>
      <c r="C18" s="57">
        <f>IF(ISBLANK(KAPI!C18),"",KAPI!C18)</f>
      </c>
      <c r="D18" s="58">
        <f>IF(ISBLANK(KAPI!D18),"",KAPI!D18)</f>
      </c>
      <c r="E18" s="58">
        <f>IF(ISBLANK(KAPI!E18),"",KAPI!E18)</f>
      </c>
      <c r="F18" s="59">
        <f>IF(ISBLANK(KAPI!F18),"",KAPI!F18)</f>
      </c>
      <c r="G18" s="57">
        <f>IF(ISBLANK(KAPI!G18),"",KAPI!G18)</f>
      </c>
      <c r="H18" s="522">
        <f>ÜRETİM!K22</f>
        <v>0</v>
      </c>
      <c r="I18" s="523"/>
      <c r="J18" s="58">
        <f>IF(ISBLANK(KAPI!J18),"",KAPI!J18)</f>
      </c>
      <c r="K18" s="58">
        <f>IF(ISBLANK(KAPI!K18),"",KAPI!K18)</f>
      </c>
      <c r="L18" s="58">
        <f>IF(ISBLANK(KAPI!L18),"",KAPI!L18)</f>
      </c>
      <c r="M18" s="60">
        <f>IF(ISBLANK(KAPI!M18),"",KAPI!M18)</f>
      </c>
      <c r="N18" s="76">
        <f>IF(ISBLANK(KAPI!AA18),"",KAPI!AA18)</f>
      </c>
      <c r="O18" s="58">
        <f>IF(ISBLANK(KAPI!AB18),"",KAPI!AB18)</f>
      </c>
      <c r="P18" s="60">
        <f>IF(ISBLANK(KAPI!AC18),"",KAPI!AC18)</f>
      </c>
    </row>
    <row r="19" spans="1:16" ht="27" customHeight="1">
      <c r="A19" s="554">
        <f>IF(ISBLANK(KAPI!A19),"",KAPI!A19)</f>
      </c>
      <c r="B19" s="555"/>
      <c r="C19" s="57">
        <f>IF(ISBLANK(KAPI!C19),"",KAPI!C19)</f>
      </c>
      <c r="D19" s="58">
        <f>IF(ISBLANK(KAPI!D19),"",KAPI!D19)</f>
      </c>
      <c r="E19" s="58">
        <f>IF(ISBLANK(KAPI!E19),"",KAPI!E19)</f>
      </c>
      <c r="F19" s="59">
        <f>IF(ISBLANK(KAPI!F19),"",KAPI!F19)</f>
      </c>
      <c r="G19" s="57">
        <f>IF(ISBLANK(KAPI!G19),"",KAPI!G19)</f>
      </c>
      <c r="H19" s="522">
        <f>ÜRETİM!K23</f>
        <v>0</v>
      </c>
      <c r="I19" s="523"/>
      <c r="J19" s="58">
        <f>IF(ISBLANK(KAPI!J19),"",KAPI!J19)</f>
      </c>
      <c r="K19" s="58">
        <f>IF(ISBLANK(KAPI!K19),"",KAPI!K19)</f>
      </c>
      <c r="L19" s="58">
        <f>IF(ISBLANK(KAPI!L19),"",KAPI!L19)</f>
      </c>
      <c r="M19" s="60">
        <f>IF(ISBLANK(KAPI!M19),"",KAPI!M19)</f>
      </c>
      <c r="N19" s="76">
        <f>IF(ISBLANK(KAPI!AA19),"",KAPI!AA19)</f>
      </c>
      <c r="O19" s="58">
        <f>IF(ISBLANK(KAPI!AB19),"",KAPI!AB19)</f>
      </c>
      <c r="P19" s="60">
        <f>IF(ISBLANK(KAPI!AC19),"",KAPI!AC19)</f>
      </c>
    </row>
    <row r="20" spans="1:16" ht="27" customHeight="1">
      <c r="A20" s="554">
        <f>IF(ISBLANK(KAPI!A20),"",KAPI!A20)</f>
      </c>
      <c r="B20" s="555"/>
      <c r="C20" s="57">
        <f>IF(ISBLANK(KAPI!C20),"",KAPI!C20)</f>
      </c>
      <c r="D20" s="58">
        <f>IF(ISBLANK(KAPI!D20),"",KAPI!D20)</f>
      </c>
      <c r="E20" s="58">
        <f>IF(ISBLANK(KAPI!E20),"",KAPI!E20)</f>
      </c>
      <c r="F20" s="59">
        <f>IF(ISBLANK(KAPI!F20),"",KAPI!F20)</f>
      </c>
      <c r="G20" s="57">
        <f>IF(ISBLANK(KAPI!G20),"",KAPI!G20)</f>
      </c>
      <c r="H20" s="522">
        <f>ÜRETİM!K24</f>
        <v>0</v>
      </c>
      <c r="I20" s="523"/>
      <c r="J20" s="58">
        <f>IF(ISBLANK(KAPI!J20),"",KAPI!J20)</f>
      </c>
      <c r="K20" s="58">
        <f>IF(ISBLANK(KAPI!K20),"",KAPI!K20)</f>
      </c>
      <c r="L20" s="58">
        <f>IF(ISBLANK(KAPI!L20),"",KAPI!L20)</f>
      </c>
      <c r="M20" s="60">
        <f>IF(ISBLANK(KAPI!M20),"",KAPI!M20)</f>
      </c>
      <c r="N20" s="76">
        <f>IF(ISBLANK(KAPI!AA20),"",KAPI!AA20)</f>
      </c>
      <c r="O20" s="58">
        <f>IF(ISBLANK(KAPI!AB20),"",KAPI!AB20)</f>
      </c>
      <c r="P20" s="60">
        <f>IF(ISBLANK(KAPI!AC20),"",KAPI!AC20)</f>
      </c>
    </row>
    <row r="21" spans="1:16" ht="27" customHeight="1">
      <c r="A21" s="554">
        <f>IF(ISBLANK(KAPI!A21),"",KAPI!A21)</f>
      </c>
      <c r="B21" s="555"/>
      <c r="C21" s="57">
        <f>IF(ISBLANK(KAPI!C21),"",KAPI!C21)</f>
      </c>
      <c r="D21" s="58">
        <f>IF(ISBLANK(KAPI!D21),"",KAPI!D21)</f>
      </c>
      <c r="E21" s="58">
        <f>IF(ISBLANK(KAPI!E21),"",KAPI!E21)</f>
      </c>
      <c r="F21" s="59">
        <f>IF(ISBLANK(KAPI!F21),"",KAPI!F21)</f>
      </c>
      <c r="G21" s="57">
        <f>IF(ISBLANK(KAPI!G21),"",KAPI!G21)</f>
      </c>
      <c r="H21" s="522">
        <f>ÜRETİM!K25</f>
        <v>0</v>
      </c>
      <c r="I21" s="523"/>
      <c r="J21" s="58">
        <f>IF(ISBLANK(KAPI!J21),"",KAPI!J21)</f>
      </c>
      <c r="K21" s="58">
        <f>IF(ISBLANK(KAPI!K21),"",KAPI!K21)</f>
      </c>
      <c r="L21" s="58">
        <f>IF(ISBLANK(KAPI!L21),"",KAPI!L21)</f>
      </c>
      <c r="M21" s="60">
        <f>IF(ISBLANK(KAPI!M21),"",KAPI!M21)</f>
      </c>
      <c r="N21" s="76">
        <f>IF(ISBLANK(KAPI!AA21),"",KAPI!AA21)</f>
      </c>
      <c r="O21" s="58">
        <f>IF(ISBLANK(KAPI!AB21),"",KAPI!AB21)</f>
      </c>
      <c r="P21" s="60">
        <f>IF(ISBLANK(KAPI!AC21),"",KAPI!AC21)</f>
      </c>
    </row>
    <row r="22" spans="1:16" ht="27" customHeight="1" thickBot="1">
      <c r="A22" s="554">
        <f>IF(ISBLANK(KAPI!A22),"",KAPI!A22)</f>
      </c>
      <c r="B22" s="555"/>
      <c r="C22" s="61">
        <f>IF(ISBLANK(KAPI!C22),"",KAPI!C22)</f>
      </c>
      <c r="D22" s="62">
        <f>IF(ISBLANK(KAPI!D22),"",KAPI!D22)</f>
      </c>
      <c r="E22" s="62">
        <f>IF(ISBLANK(KAPI!E22),"",KAPI!E22)</f>
      </c>
      <c r="F22" s="63">
        <f>IF(ISBLANK(KAPI!F22),"",KAPI!F22)</f>
      </c>
      <c r="G22" s="61">
        <f>IF(ISBLANK(KAPI!G22),"",KAPI!G22)</f>
      </c>
      <c r="H22" s="522">
        <f>ÜRETİM!K26</f>
        <v>0</v>
      </c>
      <c r="I22" s="523"/>
      <c r="J22" s="62">
        <f>IF(ISBLANK(KAPI!J22),"",KAPI!J22)</f>
      </c>
      <c r="K22" s="62">
        <f>IF(ISBLANK(KAPI!K22),"",KAPI!K22)</f>
      </c>
      <c r="L22" s="62">
        <f>IF(ISBLANK(KAPI!L22),"",KAPI!L22)</f>
      </c>
      <c r="M22" s="64">
        <f>IF(ISBLANK(KAPI!M22),"",KAPI!M22)</f>
      </c>
      <c r="N22" s="77">
        <f>IF(ISBLANK(KAPI!AA22),"",KAPI!AA22)</f>
      </c>
      <c r="O22" s="62">
        <f>IF(ISBLANK(KAPI!AB22),"",KAPI!AB22)</f>
      </c>
      <c r="P22" s="64">
        <f>IF(ISBLANK(KAPI!AC22),"",KAPI!AC22)</f>
      </c>
    </row>
    <row r="23" spans="1:16" s="7" customFormat="1" ht="24" customHeight="1" thickBot="1">
      <c r="A23" s="529" t="s">
        <v>7</v>
      </c>
      <c r="B23" s="530"/>
      <c r="C23" s="71"/>
      <c r="D23" s="72"/>
      <c r="E23" s="73"/>
      <c r="F23" s="74">
        <f>SUM(F8:F22)</f>
        <v>0</v>
      </c>
      <c r="G23" s="79"/>
      <c r="H23" s="524"/>
      <c r="I23" s="525"/>
      <c r="J23" s="72"/>
      <c r="K23" s="72"/>
      <c r="L23" s="72"/>
      <c r="M23" s="80"/>
      <c r="N23" s="67"/>
      <c r="O23" s="65"/>
      <c r="P23" s="66">
        <f>SUM(P8:P22)</f>
        <v>0</v>
      </c>
    </row>
    <row r="24" spans="1:16" s="9" customFormat="1" ht="16.5" customHeight="1">
      <c r="A24" s="531" t="s">
        <v>58</v>
      </c>
      <c r="B24" s="532"/>
      <c r="C24" s="532"/>
      <c r="D24" s="533"/>
      <c r="E24" s="537"/>
      <c r="F24" s="538"/>
      <c r="G24" s="539"/>
      <c r="H24" s="539"/>
      <c r="I24" s="539"/>
      <c r="J24" s="539"/>
      <c r="K24" s="539"/>
      <c r="L24" s="539"/>
      <c r="M24" s="539"/>
      <c r="N24" s="538"/>
      <c r="O24" s="538"/>
      <c r="P24" s="540"/>
    </row>
    <row r="25" spans="1:16" s="9" customFormat="1" ht="7.5" customHeight="1" thickBot="1">
      <c r="A25" s="534"/>
      <c r="B25" s="535"/>
      <c r="C25" s="535"/>
      <c r="D25" s="536"/>
      <c r="E25" s="541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3"/>
    </row>
    <row r="26" spans="1:16" s="9" customFormat="1" ht="22.5" customHeight="1">
      <c r="A26" s="544" t="s">
        <v>66</v>
      </c>
      <c r="B26" s="545"/>
      <c r="C26" s="545"/>
      <c r="D26" s="545"/>
      <c r="E26" s="548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50"/>
    </row>
    <row r="27" spans="1:16" s="9" customFormat="1" ht="0.75" customHeight="1" thickBot="1">
      <c r="A27" s="546"/>
      <c r="B27" s="547"/>
      <c r="C27" s="547"/>
      <c r="D27" s="547"/>
      <c r="E27" s="551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3"/>
    </row>
    <row r="28" spans="1:16" ht="19.5" customHeight="1" thickBot="1">
      <c r="A28" s="556" t="s">
        <v>65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8"/>
    </row>
    <row r="29" spans="1:16" ht="25.5" customHeight="1">
      <c r="A29" s="559">
        <f>IF(ISBLANK(KAPI!A29),"",KAPI!A29)</f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1"/>
    </row>
    <row r="30" spans="1:16" ht="25.5" customHeight="1">
      <c r="A30" s="526">
        <f>IF(ISBLANK(KAPI!A30),"",KAPI!A30)</f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8"/>
    </row>
    <row r="31" spans="1:16" ht="22.5" customHeight="1">
      <c r="A31" s="526">
        <f>IF(ISBLANK(KAPI!A31),"",KAPI!A31)</f>
      </c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8"/>
    </row>
    <row r="32" spans="1:16" ht="24.75" customHeight="1" thickBot="1">
      <c r="A32" s="519">
        <f>IF(ISBLANK(KAPI!A32),"",KAPI!A32)</f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1"/>
    </row>
  </sheetData>
  <sheetProtection password="C476" sheet="1" objects="1" scenarios="1"/>
  <mergeCells count="58">
    <mergeCell ref="O1:O2"/>
    <mergeCell ref="P1:P2"/>
    <mergeCell ref="Q1:Q2"/>
    <mergeCell ref="J3:L3"/>
    <mergeCell ref="M3:P3"/>
    <mergeCell ref="A6:B6"/>
    <mergeCell ref="C6:F6"/>
    <mergeCell ref="N6:P6"/>
    <mergeCell ref="A1:B5"/>
    <mergeCell ref="C1:I5"/>
    <mergeCell ref="J1:L2"/>
    <mergeCell ref="G6:M6"/>
    <mergeCell ref="M1:N2"/>
    <mergeCell ref="J4:L5"/>
    <mergeCell ref="M4:P5"/>
    <mergeCell ref="A18:B18"/>
    <mergeCell ref="A7:B7"/>
    <mergeCell ref="A8:B8"/>
    <mergeCell ref="A9:B9"/>
    <mergeCell ref="A10:B10"/>
    <mergeCell ref="A11:B11"/>
    <mergeCell ref="A12:B12"/>
    <mergeCell ref="A28:P28"/>
    <mergeCell ref="A29:P29"/>
    <mergeCell ref="A13:B13"/>
    <mergeCell ref="A14:B14"/>
    <mergeCell ref="A20:B20"/>
    <mergeCell ref="A21:B21"/>
    <mergeCell ref="A22:B22"/>
    <mergeCell ref="A15:B15"/>
    <mergeCell ref="A16:B16"/>
    <mergeCell ref="A17:B17"/>
    <mergeCell ref="H7:I7"/>
    <mergeCell ref="H8:I8"/>
    <mergeCell ref="H9:I9"/>
    <mergeCell ref="H10:I10"/>
    <mergeCell ref="H11:I11"/>
    <mergeCell ref="H12:I12"/>
    <mergeCell ref="H13:I13"/>
    <mergeCell ref="H14:I14"/>
    <mergeCell ref="A24:D25"/>
    <mergeCell ref="E24:P25"/>
    <mergeCell ref="A26:D27"/>
    <mergeCell ref="E26:P27"/>
    <mergeCell ref="H15:I15"/>
    <mergeCell ref="H16:I16"/>
    <mergeCell ref="H17:I17"/>
    <mergeCell ref="A19:B19"/>
    <mergeCell ref="A32:P32"/>
    <mergeCell ref="H22:I22"/>
    <mergeCell ref="H23:I23"/>
    <mergeCell ref="H18:I18"/>
    <mergeCell ref="H19:I19"/>
    <mergeCell ref="H20:I20"/>
    <mergeCell ref="H21:I21"/>
    <mergeCell ref="A30:P30"/>
    <mergeCell ref="A31:P31"/>
    <mergeCell ref="A23:B23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scale="76" r:id="rId2"/>
  <ignoredErrors>
    <ignoredError sqref="A8:B22" emptyCellReference="1"/>
    <ignoredError sqref="A29:F30 H29:P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Metin ÖZ</dc:creator>
  <cp:keywords/>
  <dc:description/>
  <cp:lastModifiedBy>MOZ</cp:lastModifiedBy>
  <cp:lastPrinted>2010-11-06T13:28:16Z</cp:lastPrinted>
  <dcterms:created xsi:type="dcterms:W3CDTF">2007-08-15T13:16:02Z</dcterms:created>
  <dcterms:modified xsi:type="dcterms:W3CDTF">2014-11-18T07:00:58Z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